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8060" windowHeight="10365"/>
  </bookViews>
  <sheets>
    <sheet name="Показатели" sheetId="1" r:id="rId1"/>
  </sheets>
  <definedNames>
    <definedName name="_xlnm.Print_Titles" localSheetId="0">Показатели!$5:$6</definedName>
  </definedNames>
  <calcPr calcId="144525"/>
</workbook>
</file>

<file path=xl/calcChain.xml><?xml version="1.0" encoding="utf-8"?>
<calcChain xmlns="http://schemas.openxmlformats.org/spreadsheetml/2006/main">
  <c r="I171" i="1" l="1"/>
  <c r="I172" i="1" s="1"/>
  <c r="H171" i="1"/>
  <c r="H172" i="1" s="1"/>
  <c r="G171" i="1"/>
  <c r="G172" i="1" s="1"/>
  <c r="F171" i="1"/>
  <c r="F172" i="1" s="1"/>
  <c r="E171" i="1"/>
  <c r="E172" i="1" s="1"/>
  <c r="I169" i="1"/>
  <c r="H169" i="1"/>
  <c r="G169" i="1"/>
  <c r="F169" i="1"/>
  <c r="E169" i="1"/>
  <c r="D169" i="1"/>
  <c r="I146" i="1"/>
  <c r="H146" i="1"/>
  <c r="G146" i="1"/>
  <c r="F146" i="1"/>
  <c r="E146" i="1"/>
  <c r="E144" i="1"/>
  <c r="I142" i="1"/>
  <c r="H142" i="1"/>
  <c r="G142" i="1"/>
  <c r="F142" i="1"/>
  <c r="E142" i="1"/>
  <c r="I140" i="1"/>
  <c r="H140" i="1"/>
  <c r="G140" i="1"/>
  <c r="F140" i="1"/>
  <c r="E140" i="1"/>
  <c r="E137" i="1"/>
  <c r="E168" i="1" s="1"/>
  <c r="I135" i="1"/>
  <c r="H135" i="1"/>
  <c r="G135" i="1"/>
  <c r="F135" i="1"/>
  <c r="E135" i="1"/>
  <c r="I132" i="1"/>
  <c r="I133" i="1" s="1"/>
  <c r="H132" i="1"/>
  <c r="G132" i="1"/>
  <c r="G133" i="1" s="1"/>
  <c r="F132" i="1"/>
  <c r="E132" i="1"/>
  <c r="E133" i="1" s="1"/>
  <c r="I131" i="1"/>
  <c r="H131" i="1"/>
  <c r="G131" i="1"/>
  <c r="F131" i="1"/>
  <c r="E131" i="1"/>
  <c r="I129" i="1"/>
  <c r="H129" i="1"/>
  <c r="G129" i="1"/>
  <c r="F129" i="1"/>
  <c r="E129" i="1"/>
  <c r="E126" i="1"/>
  <c r="I125" i="1"/>
  <c r="I136" i="1" s="1"/>
  <c r="H125" i="1"/>
  <c r="G125" i="1"/>
  <c r="G136" i="1" s="1"/>
  <c r="G137" i="1" s="1"/>
  <c r="G168" i="1" s="1"/>
  <c r="F125" i="1"/>
  <c r="F136" i="1" s="1"/>
  <c r="F137" i="1" s="1"/>
  <c r="F168" i="1" s="1"/>
  <c r="I104" i="1"/>
  <c r="H104" i="1"/>
  <c r="G104" i="1"/>
  <c r="F104" i="1"/>
  <c r="E104" i="1"/>
  <c r="D104" i="1"/>
  <c r="E103" i="1"/>
  <c r="I102" i="1"/>
  <c r="H102" i="1"/>
  <c r="H103" i="1" s="1"/>
  <c r="G102" i="1"/>
  <c r="F102" i="1"/>
  <c r="F103" i="1" s="1"/>
  <c r="E100" i="1"/>
  <c r="E101" i="1" s="1"/>
  <c r="E99" i="1"/>
  <c r="I98" i="1"/>
  <c r="H98" i="1"/>
  <c r="H99" i="1" s="1"/>
  <c r="G98" i="1"/>
  <c r="F98" i="1"/>
  <c r="F99" i="1" s="1"/>
  <c r="E97" i="1"/>
  <c r="I96" i="1"/>
  <c r="I100" i="1" s="1"/>
  <c r="H96" i="1"/>
  <c r="H100" i="1" s="1"/>
  <c r="G96" i="1"/>
  <c r="G97" i="1" s="1"/>
  <c r="F96" i="1"/>
  <c r="F97" i="1" s="1"/>
  <c r="I94" i="1"/>
  <c r="H94" i="1"/>
  <c r="G94" i="1"/>
  <c r="F94" i="1"/>
  <c r="E94" i="1"/>
  <c r="I92" i="1"/>
  <c r="H92" i="1"/>
  <c r="G92" i="1"/>
  <c r="F92" i="1"/>
  <c r="E92" i="1"/>
  <c r="I88" i="1"/>
  <c r="H88" i="1"/>
  <c r="G88" i="1"/>
  <c r="F88" i="1"/>
  <c r="E88" i="1"/>
  <c r="I85" i="1"/>
  <c r="H85" i="1"/>
  <c r="G85" i="1"/>
  <c r="F85" i="1"/>
  <c r="E85" i="1"/>
  <c r="I83" i="1"/>
  <c r="H83" i="1"/>
  <c r="G83" i="1"/>
  <c r="F83" i="1"/>
  <c r="E83" i="1"/>
  <c r="I80" i="1"/>
  <c r="H80" i="1"/>
  <c r="G80" i="1"/>
  <c r="F80" i="1"/>
  <c r="E80" i="1"/>
  <c r="I58" i="1"/>
  <c r="H58" i="1"/>
  <c r="G58" i="1"/>
  <c r="F58" i="1"/>
  <c r="E58" i="1"/>
  <c r="D58" i="1"/>
  <c r="I55" i="1"/>
  <c r="H55" i="1"/>
  <c r="G55" i="1"/>
  <c r="F55" i="1"/>
  <c r="E55" i="1"/>
  <c r="I52" i="1"/>
  <c r="H52" i="1"/>
  <c r="G52" i="1"/>
  <c r="F52" i="1"/>
  <c r="E52" i="1"/>
  <c r="I50" i="1"/>
  <c r="H50" i="1"/>
  <c r="G50" i="1"/>
  <c r="F50" i="1"/>
  <c r="E50" i="1"/>
  <c r="I26" i="1"/>
  <c r="H26" i="1"/>
  <c r="G26" i="1"/>
  <c r="F26" i="1"/>
  <c r="E26" i="1"/>
  <c r="D26" i="1"/>
  <c r="I15" i="1"/>
  <c r="H15" i="1"/>
  <c r="G15" i="1"/>
  <c r="F15" i="1"/>
  <c r="E15" i="1"/>
  <c r="D15" i="1"/>
  <c r="I14" i="1"/>
  <c r="H14" i="1"/>
  <c r="G14" i="1"/>
  <c r="F14" i="1"/>
  <c r="E14" i="1"/>
  <c r="I11" i="1"/>
  <c r="H11" i="1"/>
  <c r="G11" i="1"/>
  <c r="F11" i="1"/>
  <c r="E11" i="1"/>
  <c r="I9" i="1"/>
  <c r="H9" i="1"/>
  <c r="G9" i="1"/>
  <c r="F9" i="1"/>
  <c r="E9" i="1"/>
  <c r="G99" i="1" l="1"/>
  <c r="I99" i="1"/>
  <c r="G103" i="1"/>
  <c r="I103" i="1"/>
  <c r="H126" i="1"/>
  <c r="F133" i="1"/>
  <c r="H133" i="1"/>
  <c r="I143" i="1"/>
  <c r="I101" i="1"/>
  <c r="H143" i="1"/>
  <c r="H97" i="1"/>
  <c r="F100" i="1"/>
  <c r="I126" i="1"/>
  <c r="H136" i="1"/>
  <c r="H137" i="1" s="1"/>
  <c r="H168" i="1" s="1"/>
  <c r="I97" i="1"/>
  <c r="G100" i="1"/>
  <c r="F126" i="1"/>
  <c r="G126" i="1"/>
  <c r="G143" i="1" l="1"/>
  <c r="G101" i="1"/>
  <c r="F143" i="1"/>
  <c r="F144" i="1" s="1"/>
  <c r="F101" i="1"/>
  <c r="I144" i="1"/>
  <c r="H101" i="1"/>
  <c r="I137" i="1"/>
  <c r="I168" i="1" s="1"/>
  <c r="G144" i="1" l="1"/>
  <c r="H144" i="1"/>
</calcChain>
</file>

<file path=xl/sharedStrings.xml><?xml version="1.0" encoding="utf-8"?>
<sst xmlns="http://schemas.openxmlformats.org/spreadsheetml/2006/main" count="420" uniqueCount="167">
  <si>
    <t>№ п/п</t>
  </si>
  <si>
    <t>Наименование показателя</t>
  </si>
  <si>
    <t>Единица измерения</t>
  </si>
  <si>
    <t>Отчет</t>
  </si>
  <si>
    <t>Оценка</t>
  </si>
  <si>
    <t>Прогноз</t>
  </si>
  <si>
    <t>Прогноз - на 1-ый период</t>
  </si>
  <si>
    <t>Прогноз - на 2-ой период</t>
  </si>
  <si>
    <t>Прогноз - на 3-ий период</t>
  </si>
  <si>
    <t>1.1</t>
  </si>
  <si>
    <t>Численность населения (среднегодовая)</t>
  </si>
  <si>
    <t>тыс. человек</t>
  </si>
  <si>
    <t>1.1.1</t>
  </si>
  <si>
    <t>к предыдущему году</t>
  </si>
  <si>
    <t>%</t>
  </si>
  <si>
    <t>1.2</t>
  </si>
  <si>
    <t>Валовой территориальный продукт</t>
  </si>
  <si>
    <t>млн. руб.</t>
  </si>
  <si>
    <t>1.2.1</t>
  </si>
  <si>
    <t>в сопоставимых ценах, к предыдущему году</t>
  </si>
  <si>
    <t>1.2.2</t>
  </si>
  <si>
    <t>Индекс-дефлятор к предыдущему году</t>
  </si>
  <si>
    <t>1.3</t>
  </si>
  <si>
    <t>Добавленная стоимость по предприятиям и организациям, не относящимся к субъектам малого предпринимательства</t>
  </si>
  <si>
    <t>тыс. руб.</t>
  </si>
  <si>
    <t>1.3.1.</t>
  </si>
  <si>
    <t>Наименование значимых предприятий</t>
  </si>
  <si>
    <t>1.4.</t>
  </si>
  <si>
    <t>Доля малого и среднего бизнеса в валовом территориальном продукте</t>
  </si>
  <si>
    <t>1.5.</t>
  </si>
  <si>
    <t>Доля инновационных производств в общем объеме промышленного производства</t>
  </si>
  <si>
    <t>1.6.</t>
  </si>
  <si>
    <t>Объем отгруженных товаров собственного производства, выполненных работ и услуг собственными силами</t>
  </si>
  <si>
    <t>1.6.1</t>
  </si>
  <si>
    <t>Индекс промышленного производства, к предыдущему году</t>
  </si>
  <si>
    <t>1.6.2</t>
  </si>
  <si>
    <t>индекс-дефлятор к предыдущему году</t>
  </si>
  <si>
    <t>1.7</t>
  </si>
  <si>
    <t>Оборот малых и средних предприятий, включая микропредприятия</t>
  </si>
  <si>
    <t>1.7.1</t>
  </si>
  <si>
    <t>1.8</t>
  </si>
  <si>
    <t>Продукция сельского хозяйства в хозяйствах всех категорий</t>
  </si>
  <si>
    <t>1.8.1</t>
  </si>
  <si>
    <t>1.8.2</t>
  </si>
  <si>
    <t>индекс-дефлятор, к предыдущему году</t>
  </si>
  <si>
    <t>1.9</t>
  </si>
  <si>
    <t>Объем инвестиций в основной капитал за счет всех источников финансирования</t>
  </si>
  <si>
    <t>1.10</t>
  </si>
  <si>
    <t>Объем работ, выполненных по виду деятельности "Строительство"</t>
  </si>
  <si>
    <t>1.10.1</t>
  </si>
  <si>
    <t>в сопоставимых ценах, к прерыдущему году</t>
  </si>
  <si>
    <t>1.10.2</t>
  </si>
  <si>
    <t>1.11</t>
  </si>
  <si>
    <t>Ввод в эксплуатацию жилых домов за счет всех источников финансирования</t>
  </si>
  <si>
    <t>тыс. кв. м.</t>
  </si>
  <si>
    <t>1.11.1</t>
  </si>
  <si>
    <t>1.12</t>
  </si>
  <si>
    <t>Оборот розничной торговли</t>
  </si>
  <si>
    <t>1.12.1</t>
  </si>
  <si>
    <t>1.12.2</t>
  </si>
  <si>
    <t>Индекс-дефлятор, к предыдущему году</t>
  </si>
  <si>
    <t>1.13</t>
  </si>
  <si>
    <t>Объем платных услуг населению</t>
  </si>
  <si>
    <t>1.13.1</t>
  </si>
  <si>
    <t>1.13.2</t>
  </si>
  <si>
    <t>1.14</t>
  </si>
  <si>
    <t>Индекс потребительских цен за период с начала года, к предыдущему году</t>
  </si>
  <si>
    <t>1.15</t>
  </si>
  <si>
    <t>Численность занятых в экономике (среднегодовая)</t>
  </si>
  <si>
    <t>тыс. чел.</t>
  </si>
  <si>
    <t>1.15.1</t>
  </si>
  <si>
    <t>1.16</t>
  </si>
  <si>
    <t>Фонд заработной платы - всего</t>
  </si>
  <si>
    <t>1.16.1</t>
  </si>
  <si>
    <t>из него</t>
  </si>
  <si>
    <t>1.16.2</t>
  </si>
  <si>
    <t>по крупным и средним предприятиям (включая бюджетников)</t>
  </si>
  <si>
    <t>1.16.3</t>
  </si>
  <si>
    <t>1.16.4</t>
  </si>
  <si>
    <t>по бюджетным организациям</t>
  </si>
  <si>
    <t>1.16.5</t>
  </si>
  <si>
    <t>1.16.6</t>
  </si>
  <si>
    <t>по крупным и средним предприятиям за исключением работников бюджетных организаций</t>
  </si>
  <si>
    <t>тыс.руб.</t>
  </si>
  <si>
    <t>1.16.7</t>
  </si>
  <si>
    <t>1.17</t>
  </si>
  <si>
    <t>Среднесписочная численность работников предприятий и организаций</t>
  </si>
  <si>
    <t>человек</t>
  </si>
  <si>
    <t>1.17.1</t>
  </si>
  <si>
    <t>из нее:</t>
  </si>
  <si>
    <t>1.17.2</t>
  </si>
  <si>
    <t>работников крупных и средних предприятий (включая бюджетников)</t>
  </si>
  <si>
    <t>1.17.3</t>
  </si>
  <si>
    <t>1.17.4</t>
  </si>
  <si>
    <t>работников бюджетных организаций</t>
  </si>
  <si>
    <t>1.17.5</t>
  </si>
  <si>
    <t>1.17.6</t>
  </si>
  <si>
    <t>работников крупных и средних предприятий за исключением работников бюджетных организаций</t>
  </si>
  <si>
    <t>1.17.7</t>
  </si>
  <si>
    <t>1.17.8</t>
  </si>
  <si>
    <t>работников малых предприятий (включая микропредприятия)</t>
  </si>
  <si>
    <t>1.17.9</t>
  </si>
  <si>
    <t>1.18</t>
  </si>
  <si>
    <t>Среднемесячная номинальная начисленная заработная плата</t>
  </si>
  <si>
    <t>рублей</t>
  </si>
  <si>
    <t>1.18.1</t>
  </si>
  <si>
    <t>в том числе:</t>
  </si>
  <si>
    <t>1.18.2</t>
  </si>
  <si>
    <t>1.18.3</t>
  </si>
  <si>
    <t>1.18.4</t>
  </si>
  <si>
    <t>1.18.5</t>
  </si>
  <si>
    <t>1.18.6</t>
  </si>
  <si>
    <t>1.18.8</t>
  </si>
  <si>
    <t>по малым предприятиям (включая микропредприятия)</t>
  </si>
  <si>
    <t>1.18.9</t>
  </si>
  <si>
    <t>1.19</t>
  </si>
  <si>
    <t>Реальная заработная плата, к предыдущему году</t>
  </si>
  <si>
    <t>1.20</t>
  </si>
  <si>
    <t>Денежные доходы населения</t>
  </si>
  <si>
    <t>1.21</t>
  </si>
  <si>
    <t>Денежные доходы на душу населения (в среднем за месяц)</t>
  </si>
  <si>
    <t>1.21.1</t>
  </si>
  <si>
    <t>1.22</t>
  </si>
  <si>
    <t>Реальные денежные доходы населения, к предыдущему году</t>
  </si>
  <si>
    <t>1.23</t>
  </si>
  <si>
    <t>Поступление налоговых и неналоговых платежей в местный бюджет - всего</t>
  </si>
  <si>
    <t>1.23.1</t>
  </si>
  <si>
    <t>от малых и средних предприятий</t>
  </si>
  <si>
    <t>1.24</t>
  </si>
  <si>
    <t>налог на доходы физических лиц</t>
  </si>
  <si>
    <t>1.24.1</t>
  </si>
  <si>
    <t>1.25</t>
  </si>
  <si>
    <t>Численность зарегистрированных безработных (на конец периода)</t>
  </si>
  <si>
    <t>1.26</t>
  </si>
  <si>
    <t>Уровень зарегистрированной безработицы (на конец периода)</t>
  </si>
  <si>
    <t>Прогноз социально-экономического развития Кукморского муниципального района муниципального района</t>
  </si>
  <si>
    <t>1. АО Кукморский завод Металлопосуды»</t>
  </si>
  <si>
    <t>2. АО «Кукморский валяльно-войлочный комбинат»</t>
  </si>
  <si>
    <t>3. ООО «Асанбаш-Агро»</t>
  </si>
  <si>
    <t>4.ООО «Уныш»</t>
  </si>
  <si>
    <t>5.СХПК «АФ Рассвет»</t>
  </si>
  <si>
    <t>6.СХПК «Урал»</t>
  </si>
  <si>
    <t>7.АО «Кукморская швейная фабрика»</t>
  </si>
  <si>
    <t>тыс руб</t>
  </si>
  <si>
    <t>1.АО «Агрохимсервис»</t>
  </si>
  <si>
    <t>2. ИП ГКФХ Хаматдинов Ф.М.</t>
  </si>
  <si>
    <t>3.ИП Юнусов Р.К.</t>
  </si>
  <si>
    <t>4.КФХ Хадиев Д.М.</t>
  </si>
  <si>
    <t>5.АО «Кукморская швейная фабрика»</t>
  </si>
  <si>
    <t>6.АО Кукморский валяльно-войлочный комбинат»</t>
  </si>
  <si>
    <t>7.АО «Кукморский завод металлопосуды»</t>
  </si>
  <si>
    <t>8.ООО «Асанбаш Агро»</t>
  </si>
  <si>
    <t>9.ООО «Вахитово»</t>
  </si>
  <si>
    <t>10.ООО «Водотехносервис»</t>
  </si>
  <si>
    <t>11.ООО «Восток Агро»</t>
  </si>
  <si>
    <t>12.ООО «Восток»</t>
  </si>
  <si>
    <t>13.ООО «Инженерные сети»</t>
  </si>
  <si>
    <t>14.ООО «КукморЗерноТорг»</t>
  </si>
  <si>
    <t>15.ООО «Расплав»</t>
  </si>
  <si>
    <t>16.ООО «Уныш»</t>
  </si>
  <si>
    <t>17.ООО «Кукморское молоко»</t>
  </si>
  <si>
    <t>18.ООО «Урал»</t>
  </si>
  <si>
    <t>19.СХПК «Урал»</t>
  </si>
  <si>
    <t>20.СХПК «АФ Рассвет»</t>
  </si>
  <si>
    <t>дефлятор</t>
  </si>
  <si>
    <t>В соответствии со сценарными условиями функционирования экономики РФ на 2025-2027гг., доведенными Минэкономразвития России, для расчетов прогнозных объемов инвестиций в основной капитал в 2024 году предлагается использовать индекс-дефлятор, установленный на уровне 108,4% в целом по стране. 
Индекс-дефлятор по Республике Татарстан на 2023 год - 108,88%. 
Индексы-дефляторы для расчетов на 2024-2026 гг. следует использовать из сценарных условий ( на 2024 г. - 108,4%, на 2025 год - 107,3%, на 2026 год - 105,3%, на 2027 год - 104,4%)</t>
  </si>
  <si>
    <t xml:space="preserve">по малым и микропредприятиям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</si>
</sst>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;;;"/>
  </numFmts>
  <fonts count="10" x14ac:knownFonts="1">
    <font>
      <sz val="10"/>
      <name val="Arial"/>
    </font>
    <font>
      <sz val="8"/>
      <name val="Arial"/>
      <family val="2"/>
      <charset val="204"/>
    </font>
    <font>
      <u/>
      <sz val="9"/>
      <color rgb="FF000080"/>
      <name val="Tahoma"/>
      <family val="2"/>
      <charset val="204"/>
    </font>
    <font>
      <sz val="14"/>
      <color rgb="FF000080"/>
      <name val="Tahoma"/>
      <family val="2"/>
      <charset val="204"/>
    </font>
    <font>
      <b/>
      <sz val="9"/>
      <color rgb="FFFFFFFF"/>
      <name val="Tahoma"/>
      <family val="2"/>
      <charset val="204"/>
    </font>
    <font>
      <sz val="9"/>
      <color rgb="FF000080"/>
      <name val="Tahoma"/>
      <family val="2"/>
      <charset val="204"/>
    </font>
    <font>
      <sz val="8"/>
      <name val="Tahoma"/>
      <family val="2"/>
      <charset val="204"/>
    </font>
    <font>
      <sz val="10"/>
      <name val="Arial"/>
      <family val="2"/>
      <charset val="204"/>
    </font>
    <font>
      <sz val="10.5"/>
      <color rgb="FF000080"/>
      <name val="Tahoma"/>
      <family val="2"/>
      <charset val="204"/>
    </font>
    <font>
      <sz val="8"/>
      <name val="Tahoma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889CCF"/>
        <bgColor rgb="FF969696"/>
      </patternFill>
    </fill>
    <fill>
      <patternFill patternType="solid">
        <fgColor rgb="FFF3F3F3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3F3F3"/>
      </patternFill>
    </fill>
  </fills>
  <borders count="3">
    <border>
      <left/>
      <right/>
      <top/>
      <bottom/>
      <diagonal/>
    </border>
    <border>
      <left/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">
    <xf numFmtId="0" fontId="0" fillId="0" borderId="0"/>
    <xf numFmtId="0" fontId="7" fillId="0" borderId="0"/>
  </cellStyleXfs>
  <cellXfs count="17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49" fontId="2" fillId="0" borderId="0" xfId="0" applyNumberFormat="1" applyFont="1" applyAlignment="1" applyProtection="1">
      <alignment horizontal="right" vertical="center"/>
      <protection locked="0"/>
    </xf>
    <xf numFmtId="0" fontId="1" fillId="0" borderId="1" xfId="0" applyFont="1" applyBorder="1" applyAlignment="1" applyProtection="1">
      <alignment vertical="top"/>
      <protection locked="0"/>
    </xf>
    <xf numFmtId="4" fontId="6" fillId="0" borderId="2" xfId="0" applyNumberFormat="1" applyFont="1" applyBorder="1" applyAlignment="1" applyProtection="1">
      <alignment horizontal="right" vertical="top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5" fillId="3" borderId="2" xfId="0" applyFont="1" applyFill="1" applyBorder="1" applyAlignment="1" applyProtection="1">
      <alignment horizontal="left" vertical="center" wrapText="1"/>
      <protection locked="0"/>
    </xf>
    <xf numFmtId="0" fontId="8" fillId="3" borderId="2" xfId="0" applyFont="1" applyFill="1" applyBorder="1" applyAlignment="1" applyProtection="1">
      <alignment horizontal="left" vertical="center" wrapText="1"/>
      <protection locked="0"/>
    </xf>
    <xf numFmtId="164" fontId="6" fillId="0" borderId="2" xfId="0" applyNumberFormat="1" applyFont="1" applyBorder="1" applyAlignment="1" applyProtection="1">
      <alignment horizontal="right" vertical="top"/>
      <protection locked="0"/>
    </xf>
    <xf numFmtId="4" fontId="9" fillId="0" borderId="2" xfId="0" applyNumberFormat="1" applyFont="1" applyBorder="1" applyAlignment="1" applyProtection="1">
      <alignment horizontal="right" vertical="top"/>
      <protection locked="0"/>
    </xf>
    <xf numFmtId="0" fontId="0" fillId="0" borderId="0" xfId="0" applyAlignment="1" applyProtection="1"/>
    <xf numFmtId="4" fontId="6" fillId="0" borderId="2" xfId="0" applyNumberFormat="1" applyFont="1" applyBorder="1" applyAlignment="1" applyProtection="1">
      <alignment horizontal="right" vertical="top"/>
    </xf>
    <xf numFmtId="0" fontId="8" fillId="5" borderId="2" xfId="0" applyFont="1" applyFill="1" applyBorder="1" applyAlignment="1" applyProtection="1">
      <alignment horizontal="left" vertical="center" wrapText="1"/>
      <protection locked="0"/>
    </xf>
    <xf numFmtId="0" fontId="5" fillId="4" borderId="2" xfId="0" applyFont="1" applyFill="1" applyBorder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horizontal="left" vertical="center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9"/>
  <sheetViews>
    <sheetView showGridLines="0" tabSelected="1" workbookViewId="0">
      <pane ySplit="6" topLeftCell="A7" activePane="bottomLeft" state="frozen"/>
      <selection pane="bottomLeft" activeCell="F25" sqref="F25"/>
    </sheetView>
  </sheetViews>
  <sheetFormatPr defaultColWidth="10.140625" defaultRowHeight="12.75" x14ac:dyDescent="0.2"/>
  <cols>
    <col min="1" max="1" width="5.85546875" customWidth="1"/>
    <col min="2" max="2" width="48.7109375" customWidth="1"/>
    <col min="3" max="3" width="10.42578125" customWidth="1"/>
    <col min="4" max="9" width="16.28515625" customWidth="1"/>
  </cols>
  <sheetData>
    <row r="1" spans="1:9" x14ac:dyDescent="0.2">
      <c r="A1" s="14"/>
      <c r="B1" s="14"/>
      <c r="C1" s="14"/>
      <c r="D1" s="14"/>
      <c r="E1" s="14"/>
      <c r="F1" s="1"/>
      <c r="G1" s="1"/>
      <c r="H1" s="1"/>
      <c r="I1" s="1"/>
    </row>
    <row r="2" spans="1:9" ht="18" x14ac:dyDescent="0.2">
      <c r="A2" s="16"/>
      <c r="B2" s="16"/>
      <c r="C2" s="16"/>
      <c r="D2" s="16"/>
      <c r="E2" s="16"/>
      <c r="F2" s="16"/>
      <c r="G2" s="1"/>
      <c r="H2" s="1"/>
      <c r="I2" s="1"/>
    </row>
    <row r="3" spans="1:9" ht="18" x14ac:dyDescent="0.2">
      <c r="A3" s="16" t="s">
        <v>135</v>
      </c>
      <c r="B3" s="16"/>
      <c r="C3" s="16"/>
      <c r="D3" s="16"/>
      <c r="E3" s="16"/>
      <c r="F3" s="16"/>
      <c r="G3" s="1"/>
      <c r="H3" s="1"/>
      <c r="I3" s="2"/>
    </row>
    <row r="4" spans="1:9" x14ac:dyDescent="0.2">
      <c r="A4" s="3"/>
      <c r="B4" s="3"/>
      <c r="C4" s="3"/>
      <c r="D4" s="3"/>
      <c r="E4" s="3"/>
      <c r="F4" s="3"/>
      <c r="G4" s="3"/>
      <c r="H4" s="3"/>
      <c r="I4" s="3"/>
    </row>
    <row r="5" spans="1:9" x14ac:dyDescent="0.2">
      <c r="A5" s="15" t="s">
        <v>0</v>
      </c>
      <c r="B5" s="15" t="s">
        <v>1</v>
      </c>
      <c r="C5" s="15" t="s">
        <v>2</v>
      </c>
      <c r="D5" s="5">
        <v>2022</v>
      </c>
      <c r="E5" s="5">
        <v>2023</v>
      </c>
      <c r="F5" s="5">
        <v>2024</v>
      </c>
      <c r="G5" s="5">
        <v>2025</v>
      </c>
      <c r="H5" s="5">
        <v>2026</v>
      </c>
      <c r="I5" s="5">
        <v>2027</v>
      </c>
    </row>
    <row r="6" spans="1:9" x14ac:dyDescent="0.2">
      <c r="A6" s="15"/>
      <c r="B6" s="15"/>
      <c r="C6" s="15"/>
      <c r="D6" s="5" t="s">
        <v>3</v>
      </c>
      <c r="E6" s="5" t="s">
        <v>3</v>
      </c>
      <c r="F6" s="5" t="s">
        <v>4</v>
      </c>
      <c r="G6" s="5" t="s">
        <v>5</v>
      </c>
      <c r="H6" s="5" t="s">
        <v>5</v>
      </c>
      <c r="I6" s="5" t="s">
        <v>5</v>
      </c>
    </row>
    <row r="7" spans="1:9" ht="22.5" hidden="1" x14ac:dyDescent="0.2">
      <c r="A7" s="5"/>
      <c r="B7" s="5"/>
      <c r="C7" s="5"/>
      <c r="D7" s="5" t="s">
        <v>3</v>
      </c>
      <c r="E7" s="5" t="s">
        <v>3</v>
      </c>
      <c r="F7" s="5" t="s">
        <v>4</v>
      </c>
      <c r="G7" s="5" t="s">
        <v>6</v>
      </c>
      <c r="H7" s="5" t="s">
        <v>7</v>
      </c>
      <c r="I7" s="5" t="s">
        <v>8</v>
      </c>
    </row>
    <row r="8" spans="1:9" ht="22.5" x14ac:dyDescent="0.2">
      <c r="A8" s="6" t="s">
        <v>9</v>
      </c>
      <c r="B8" s="7" t="s">
        <v>10</v>
      </c>
      <c r="C8" s="6" t="s">
        <v>11</v>
      </c>
      <c r="D8" s="4">
        <v>51.43</v>
      </c>
      <c r="E8" s="4">
        <v>51.246000000000002</v>
      </c>
      <c r="F8" s="4">
        <v>51.15</v>
      </c>
      <c r="G8" s="4">
        <v>51.048999999999999</v>
      </c>
      <c r="H8" s="4">
        <v>50.95</v>
      </c>
      <c r="I8" s="4">
        <v>50.85</v>
      </c>
    </row>
    <row r="9" spans="1:9" ht="13.5" x14ac:dyDescent="0.2">
      <c r="A9" s="6" t="s">
        <v>12</v>
      </c>
      <c r="B9" s="7" t="s">
        <v>13</v>
      </c>
      <c r="C9" s="6" t="s">
        <v>14</v>
      </c>
      <c r="D9" s="4">
        <v>102</v>
      </c>
      <c r="E9" s="4">
        <f>E8/D8*100</f>
        <v>99.642232160217787</v>
      </c>
      <c r="F9" s="4">
        <f>F8/E8*100</f>
        <v>99.812668305818988</v>
      </c>
      <c r="G9" s="4">
        <f>G8/F8*100</f>
        <v>99.802541544477037</v>
      </c>
      <c r="H9" s="4">
        <f>H8/G8*100</f>
        <v>99.806068679112229</v>
      </c>
      <c r="I9" s="4">
        <f>I8/H8*100</f>
        <v>99.803729146221784</v>
      </c>
    </row>
    <row r="10" spans="1:9" ht="13.5" x14ac:dyDescent="0.2">
      <c r="A10" s="6" t="s">
        <v>15</v>
      </c>
      <c r="B10" s="7" t="s">
        <v>16</v>
      </c>
      <c r="C10" s="6" t="s">
        <v>17</v>
      </c>
      <c r="D10" s="8">
        <v>19914.7</v>
      </c>
      <c r="E10" s="8">
        <v>20707.400000000001</v>
      </c>
      <c r="F10" s="4">
        <v>22700</v>
      </c>
      <c r="G10" s="4">
        <v>24500</v>
      </c>
      <c r="H10" s="4">
        <v>26600</v>
      </c>
      <c r="I10" s="4">
        <v>29300</v>
      </c>
    </row>
    <row r="11" spans="1:9" ht="13.5" x14ac:dyDescent="0.2">
      <c r="A11" s="6" t="s">
        <v>18</v>
      </c>
      <c r="B11" s="7" t="s">
        <v>19</v>
      </c>
      <c r="C11" s="6" t="s">
        <v>14</v>
      </c>
      <c r="D11" s="4">
        <v>94.87</v>
      </c>
      <c r="E11" s="4">
        <f>E10/D10/E12*10000</f>
        <v>97.178015638567643</v>
      </c>
      <c r="F11" s="4">
        <f>F10/E10/F12*10000</f>
        <v>101.59652175759332</v>
      </c>
      <c r="G11" s="4">
        <f>G10/F10/G12*10000</f>
        <v>102.20598050994528</v>
      </c>
      <c r="H11" s="4">
        <f>H10/G10/H12*10000</f>
        <v>103.79677683692979</v>
      </c>
      <c r="I11" s="4">
        <f>I10/H10/I12*10000</f>
        <v>105.30628674937823</v>
      </c>
    </row>
    <row r="12" spans="1:9" ht="13.5" x14ac:dyDescent="0.2">
      <c r="A12" s="6" t="s">
        <v>20</v>
      </c>
      <c r="B12" s="7" t="s">
        <v>21</v>
      </c>
      <c r="C12" s="6" t="s">
        <v>14</v>
      </c>
      <c r="D12" s="4">
        <v>115.8</v>
      </c>
      <c r="E12" s="4">
        <v>107</v>
      </c>
      <c r="F12" s="4">
        <v>107.9</v>
      </c>
      <c r="G12" s="4">
        <v>105.6</v>
      </c>
      <c r="H12" s="4">
        <v>104.6</v>
      </c>
      <c r="I12" s="4">
        <v>104.6</v>
      </c>
    </row>
    <row r="13" spans="1:9" ht="40.5" x14ac:dyDescent="0.2">
      <c r="A13" s="6" t="s">
        <v>22</v>
      </c>
      <c r="B13" s="7" t="s">
        <v>23</v>
      </c>
      <c r="C13" s="6" t="s">
        <v>24</v>
      </c>
      <c r="D13" s="4">
        <v>5021315</v>
      </c>
      <c r="E13" s="4">
        <v>5465491</v>
      </c>
      <c r="F13" s="4">
        <v>5738250</v>
      </c>
      <c r="G13" s="4">
        <v>6075100</v>
      </c>
      <c r="H13" s="4">
        <v>6561100</v>
      </c>
      <c r="I13" s="4">
        <v>7151600</v>
      </c>
    </row>
    <row r="14" spans="1:9" ht="13.5" x14ac:dyDescent="0.2">
      <c r="A14" s="6" t="s">
        <v>25</v>
      </c>
      <c r="B14" s="7" t="s">
        <v>13</v>
      </c>
      <c r="C14" s="6" t="s">
        <v>14</v>
      </c>
      <c r="D14" s="4">
        <v>104.1</v>
      </c>
      <c r="E14" s="4">
        <f>E13/D13*100</f>
        <v>108.8458103106457</v>
      </c>
      <c r="F14" s="4">
        <f>F13/E13*100</f>
        <v>104.99056717868531</v>
      </c>
      <c r="G14" s="4">
        <f>G13/F13*100</f>
        <v>105.8702566113362</v>
      </c>
      <c r="H14" s="4">
        <f>H13/G13*100</f>
        <v>107.99986831492485</v>
      </c>
      <c r="I14" s="4">
        <f>I13/H13*100</f>
        <v>109.00001524134673</v>
      </c>
    </row>
    <row r="15" spans="1:9" ht="13.5" hidden="1" x14ac:dyDescent="0.2">
      <c r="A15" s="6"/>
      <c r="B15" s="7" t="s">
        <v>26</v>
      </c>
      <c r="C15" s="6" t="s">
        <v>24</v>
      </c>
      <c r="D15" s="4">
        <f t="shared" ref="D15:I15" si="0">SUM(D16:D22)</f>
        <v>3132712</v>
      </c>
      <c r="E15" s="4">
        <f t="shared" si="0"/>
        <v>3587444</v>
      </c>
      <c r="F15" s="4">
        <f t="shared" si="0"/>
        <v>3889254</v>
      </c>
      <c r="G15" s="4">
        <f t="shared" si="0"/>
        <v>4023925</v>
      </c>
      <c r="H15" s="4">
        <f t="shared" si="0"/>
        <v>4171025</v>
      </c>
      <c r="I15" s="4">
        <f t="shared" si="0"/>
        <v>4313133</v>
      </c>
    </row>
    <row r="16" spans="1:9" ht="13.5" hidden="1" x14ac:dyDescent="0.2">
      <c r="A16" s="6"/>
      <c r="B16" s="7" t="s">
        <v>136</v>
      </c>
      <c r="C16" s="6" t="s">
        <v>24</v>
      </c>
      <c r="D16" s="4">
        <v>1476943</v>
      </c>
      <c r="E16" s="4">
        <v>1761458</v>
      </c>
      <c r="F16" s="4">
        <v>1978385</v>
      </c>
      <c r="G16" s="4">
        <v>2035000</v>
      </c>
      <c r="H16" s="4">
        <v>2090000</v>
      </c>
      <c r="I16" s="4">
        <v>2145000</v>
      </c>
    </row>
    <row r="17" spans="1:9" ht="27" hidden="1" x14ac:dyDescent="0.2">
      <c r="A17" s="6"/>
      <c r="B17" s="7" t="s">
        <v>137</v>
      </c>
      <c r="C17" s="6" t="s">
        <v>24</v>
      </c>
      <c r="D17" s="4">
        <v>286675</v>
      </c>
      <c r="E17" s="4">
        <v>332360</v>
      </c>
      <c r="F17" s="4">
        <v>352200</v>
      </c>
      <c r="G17" s="4">
        <v>378500</v>
      </c>
      <c r="H17" s="4">
        <v>404800</v>
      </c>
      <c r="I17" s="4">
        <v>433700</v>
      </c>
    </row>
    <row r="18" spans="1:9" ht="13.5" hidden="1" x14ac:dyDescent="0.2">
      <c r="A18" s="6"/>
      <c r="B18" s="7" t="s">
        <v>138</v>
      </c>
      <c r="C18" s="6" t="s">
        <v>24</v>
      </c>
      <c r="D18" s="4">
        <v>185801</v>
      </c>
      <c r="E18" s="4">
        <v>189833</v>
      </c>
      <c r="F18" s="4">
        <v>211773</v>
      </c>
      <c r="G18" s="4">
        <v>217650</v>
      </c>
      <c r="H18" s="4">
        <v>235535</v>
      </c>
      <c r="I18" s="4">
        <v>243662</v>
      </c>
    </row>
    <row r="19" spans="1:9" ht="13.5" hidden="1" x14ac:dyDescent="0.2">
      <c r="A19" s="6"/>
      <c r="B19" s="7" t="s">
        <v>139</v>
      </c>
      <c r="C19" s="6" t="s">
        <v>83</v>
      </c>
      <c r="D19" s="4">
        <v>106830</v>
      </c>
      <c r="E19" s="4">
        <v>85917</v>
      </c>
      <c r="F19" s="4">
        <v>94450</v>
      </c>
      <c r="G19" s="4">
        <v>103895</v>
      </c>
      <c r="H19" s="4">
        <v>114284</v>
      </c>
      <c r="I19" s="4">
        <v>125713</v>
      </c>
    </row>
    <row r="20" spans="1:9" ht="13.5" hidden="1" x14ac:dyDescent="0.2">
      <c r="A20" s="6"/>
      <c r="B20" s="7" t="s">
        <v>140</v>
      </c>
      <c r="C20" s="6" t="s">
        <v>83</v>
      </c>
      <c r="D20" s="4">
        <v>483622</v>
      </c>
      <c r="E20" s="4">
        <v>522543</v>
      </c>
      <c r="F20" s="4">
        <v>538219</v>
      </c>
      <c r="G20" s="4">
        <v>554366</v>
      </c>
      <c r="H20" s="4">
        <v>570997</v>
      </c>
      <c r="I20" s="4">
        <v>588127</v>
      </c>
    </row>
    <row r="21" spans="1:9" ht="13.5" hidden="1" x14ac:dyDescent="0.2">
      <c r="A21" s="6"/>
      <c r="B21" s="7" t="s">
        <v>141</v>
      </c>
      <c r="C21" s="6" t="s">
        <v>83</v>
      </c>
      <c r="D21" s="4">
        <v>554828</v>
      </c>
      <c r="E21" s="4">
        <v>656531</v>
      </c>
      <c r="F21" s="4">
        <v>676227</v>
      </c>
      <c r="G21" s="4">
        <v>696514</v>
      </c>
      <c r="H21" s="4">
        <v>717409</v>
      </c>
      <c r="I21" s="4">
        <v>738931</v>
      </c>
    </row>
    <row r="22" spans="1:9" ht="13.5" hidden="1" x14ac:dyDescent="0.2">
      <c r="A22" s="6"/>
      <c r="B22" s="7" t="s">
        <v>142</v>
      </c>
      <c r="C22" s="6" t="s">
        <v>143</v>
      </c>
      <c r="D22" s="4">
        <v>38013</v>
      </c>
      <c r="E22" s="4">
        <v>38802</v>
      </c>
      <c r="F22" s="4">
        <v>38000</v>
      </c>
      <c r="G22" s="4">
        <v>38000</v>
      </c>
      <c r="H22" s="4">
        <v>38000</v>
      </c>
      <c r="I22" s="4">
        <v>38000</v>
      </c>
    </row>
    <row r="23" spans="1:9" ht="27" x14ac:dyDescent="0.2">
      <c r="A23" s="6" t="s">
        <v>27</v>
      </c>
      <c r="B23" s="7" t="s">
        <v>28</v>
      </c>
      <c r="C23" s="6" t="s">
        <v>14</v>
      </c>
      <c r="D23" s="4">
        <v>38</v>
      </c>
      <c r="E23" s="4">
        <v>40</v>
      </c>
      <c r="F23" s="4">
        <v>40.200000000000003</v>
      </c>
      <c r="G23" s="4">
        <v>40.5</v>
      </c>
      <c r="H23" s="4">
        <v>40.700000000000003</v>
      </c>
      <c r="I23" s="4">
        <v>41</v>
      </c>
    </row>
    <row r="24" spans="1:9" ht="27" x14ac:dyDescent="0.2">
      <c r="A24" s="6" t="s">
        <v>29</v>
      </c>
      <c r="B24" s="7" t="s">
        <v>30</v>
      </c>
      <c r="C24" s="6" t="s">
        <v>14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</row>
    <row r="25" spans="1:9" ht="40.5" x14ac:dyDescent="0.2">
      <c r="A25" s="6" t="s">
        <v>31</v>
      </c>
      <c r="B25" s="7" t="s">
        <v>32</v>
      </c>
      <c r="C25" s="6" t="s">
        <v>24</v>
      </c>
      <c r="D25" s="4">
        <v>5570912</v>
      </c>
      <c r="E25" s="4">
        <v>7264987</v>
      </c>
      <c r="F25" s="4">
        <v>7976950</v>
      </c>
      <c r="G25" s="4">
        <v>8551300</v>
      </c>
      <c r="H25" s="4">
        <v>9150000</v>
      </c>
      <c r="I25" s="4">
        <v>9882000</v>
      </c>
    </row>
    <row r="26" spans="1:9" ht="13.5" hidden="1" x14ac:dyDescent="0.2">
      <c r="A26" s="6"/>
      <c r="B26" s="7" t="s">
        <v>26</v>
      </c>
      <c r="C26" s="6"/>
      <c r="D26" s="4">
        <f t="shared" ref="D26:I26" si="1">SUM(D27:D46)</f>
        <v>10638323</v>
      </c>
      <c r="E26" s="4">
        <f t="shared" si="1"/>
        <v>11588364</v>
      </c>
      <c r="F26" s="4">
        <f t="shared" si="1"/>
        <v>12841174</v>
      </c>
      <c r="G26" s="4">
        <f t="shared" si="1"/>
        <v>13483647</v>
      </c>
      <c r="H26" s="4">
        <f t="shared" si="1"/>
        <v>14183317</v>
      </c>
      <c r="I26" s="4">
        <f t="shared" si="1"/>
        <v>14832436</v>
      </c>
    </row>
    <row r="27" spans="1:9" ht="13.5" hidden="1" x14ac:dyDescent="0.2">
      <c r="A27" s="6"/>
      <c r="B27" s="7" t="s">
        <v>144</v>
      </c>
      <c r="C27" s="6" t="s">
        <v>24</v>
      </c>
      <c r="D27" s="4">
        <v>170023</v>
      </c>
      <c r="E27" s="4">
        <v>159085</v>
      </c>
      <c r="F27" s="4">
        <v>167039</v>
      </c>
      <c r="G27" s="4">
        <v>192095</v>
      </c>
      <c r="H27" s="4">
        <v>220909</v>
      </c>
      <c r="I27" s="4">
        <v>242999</v>
      </c>
    </row>
    <row r="28" spans="1:9" ht="13.5" hidden="1" x14ac:dyDescent="0.2">
      <c r="A28" s="6"/>
      <c r="B28" s="7" t="s">
        <v>145</v>
      </c>
      <c r="C28" s="6" t="s">
        <v>24</v>
      </c>
      <c r="D28" s="4">
        <v>167200</v>
      </c>
      <c r="E28" s="4">
        <v>169300</v>
      </c>
      <c r="F28" s="4">
        <v>173000</v>
      </c>
      <c r="G28" s="4">
        <v>177000</v>
      </c>
      <c r="H28" s="4">
        <v>180000</v>
      </c>
      <c r="I28" s="4">
        <v>184000</v>
      </c>
    </row>
    <row r="29" spans="1:9" ht="13.5" hidden="1" x14ac:dyDescent="0.2">
      <c r="A29" s="6"/>
      <c r="B29" s="7" t="s">
        <v>146</v>
      </c>
      <c r="C29" s="6" t="s">
        <v>24</v>
      </c>
      <c r="D29" s="4">
        <v>215639</v>
      </c>
      <c r="E29" s="4">
        <v>220000</v>
      </c>
      <c r="F29" s="4">
        <v>180000</v>
      </c>
      <c r="G29" s="4">
        <v>180300</v>
      </c>
      <c r="H29" s="4">
        <v>181000</v>
      </c>
      <c r="I29" s="4">
        <v>183600</v>
      </c>
    </row>
    <row r="30" spans="1:9" ht="13.5" hidden="1" x14ac:dyDescent="0.2">
      <c r="A30" s="6"/>
      <c r="B30" s="7" t="s">
        <v>147</v>
      </c>
      <c r="C30" s="6" t="s">
        <v>24</v>
      </c>
      <c r="D30" s="4">
        <v>204396</v>
      </c>
      <c r="E30" s="4">
        <v>184404</v>
      </c>
      <c r="F30" s="4">
        <v>210000</v>
      </c>
      <c r="G30" s="4">
        <v>214200</v>
      </c>
      <c r="H30" s="4">
        <v>218484</v>
      </c>
      <c r="I30" s="4">
        <v>222854</v>
      </c>
    </row>
    <row r="31" spans="1:9" ht="13.5" hidden="1" x14ac:dyDescent="0.2">
      <c r="A31" s="6"/>
      <c r="B31" s="7" t="s">
        <v>148</v>
      </c>
      <c r="C31" s="6" t="s">
        <v>24</v>
      </c>
      <c r="D31" s="4">
        <v>78121</v>
      </c>
      <c r="E31" s="4">
        <v>71760</v>
      </c>
      <c r="F31" s="4">
        <v>70000</v>
      </c>
      <c r="G31" s="4">
        <v>70000</v>
      </c>
      <c r="H31" s="4">
        <v>70000</v>
      </c>
      <c r="I31" s="4">
        <v>70000</v>
      </c>
    </row>
    <row r="32" spans="1:9" ht="27" hidden="1" x14ac:dyDescent="0.2">
      <c r="A32" s="6"/>
      <c r="B32" s="7" t="s">
        <v>149</v>
      </c>
      <c r="C32" s="6" t="s">
        <v>24</v>
      </c>
      <c r="D32" s="4">
        <v>529217</v>
      </c>
      <c r="E32" s="4">
        <v>546055</v>
      </c>
      <c r="F32" s="4">
        <v>584300</v>
      </c>
      <c r="G32" s="4">
        <v>625200</v>
      </c>
      <c r="H32" s="4">
        <v>669000</v>
      </c>
      <c r="I32" s="4">
        <v>716000</v>
      </c>
    </row>
    <row r="33" spans="1:9" ht="13.5" hidden="1" x14ac:dyDescent="0.2">
      <c r="A33" s="6"/>
      <c r="B33" s="7" t="s">
        <v>150</v>
      </c>
      <c r="C33" s="6" t="s">
        <v>24</v>
      </c>
      <c r="D33" s="4">
        <v>4133998</v>
      </c>
      <c r="E33" s="4">
        <v>4666548</v>
      </c>
      <c r="F33" s="4">
        <v>5449598</v>
      </c>
      <c r="G33" s="4">
        <v>5587473</v>
      </c>
      <c r="H33" s="4">
        <v>5728836</v>
      </c>
      <c r="I33" s="4">
        <v>5873775</v>
      </c>
    </row>
    <row r="34" spans="1:9" ht="13.5" hidden="1" x14ac:dyDescent="0.2">
      <c r="A34" s="6"/>
      <c r="B34" s="7" t="s">
        <v>151</v>
      </c>
      <c r="C34" s="6" t="s">
        <v>24</v>
      </c>
      <c r="D34" s="4">
        <v>552093</v>
      </c>
      <c r="E34" s="4">
        <v>461398</v>
      </c>
      <c r="F34" s="4">
        <v>501400</v>
      </c>
      <c r="G34" s="4">
        <v>551540</v>
      </c>
      <c r="H34" s="4">
        <v>617725</v>
      </c>
      <c r="I34" s="4">
        <v>679497</v>
      </c>
    </row>
    <row r="35" spans="1:9" ht="13.5" hidden="1" x14ac:dyDescent="0.2">
      <c r="A35" s="6"/>
      <c r="B35" s="7" t="s">
        <v>152</v>
      </c>
      <c r="C35" s="6" t="s">
        <v>24</v>
      </c>
      <c r="D35" s="4">
        <v>1358838</v>
      </c>
      <c r="E35" s="4">
        <v>1787371</v>
      </c>
      <c r="F35" s="4">
        <v>1876740</v>
      </c>
      <c r="G35" s="4">
        <v>1970577</v>
      </c>
      <c r="H35" s="4">
        <v>2069105</v>
      </c>
      <c r="I35" s="4">
        <v>2172561</v>
      </c>
    </row>
    <row r="36" spans="1:9" ht="13.5" hidden="1" x14ac:dyDescent="0.2">
      <c r="A36" s="6"/>
      <c r="B36" s="7" t="s">
        <v>153</v>
      </c>
      <c r="C36" s="6" t="s">
        <v>24</v>
      </c>
      <c r="D36" s="4">
        <v>104223</v>
      </c>
      <c r="E36" s="4">
        <v>108029</v>
      </c>
      <c r="F36" s="4">
        <v>114400</v>
      </c>
      <c r="G36" s="4">
        <v>119000</v>
      </c>
      <c r="H36" s="4">
        <v>124000</v>
      </c>
      <c r="I36" s="4">
        <v>129000</v>
      </c>
    </row>
    <row r="37" spans="1:9" ht="13.5" hidden="1" x14ac:dyDescent="0.2">
      <c r="A37" s="6"/>
      <c r="B37" s="7" t="s">
        <v>154</v>
      </c>
      <c r="C37" s="6" t="s">
        <v>24</v>
      </c>
      <c r="D37" s="4">
        <v>206528</v>
      </c>
      <c r="E37" s="4">
        <v>187872</v>
      </c>
      <c r="F37" s="4">
        <v>221571</v>
      </c>
      <c r="G37" s="4">
        <v>250375</v>
      </c>
      <c r="H37" s="4">
        <v>285428</v>
      </c>
      <c r="I37" s="4">
        <v>317236</v>
      </c>
    </row>
    <row r="38" spans="1:9" ht="13.5" hidden="1" x14ac:dyDescent="0.2">
      <c r="A38" s="6"/>
      <c r="B38" s="7" t="s">
        <v>155</v>
      </c>
      <c r="C38" s="6" t="s">
        <v>24</v>
      </c>
      <c r="D38" s="4">
        <v>452399</v>
      </c>
      <c r="E38" s="4">
        <v>398783</v>
      </c>
      <c r="F38" s="4">
        <v>418722</v>
      </c>
      <c r="G38" s="4">
        <v>439658</v>
      </c>
      <c r="H38" s="4">
        <v>466038</v>
      </c>
      <c r="I38" s="4">
        <v>475358</v>
      </c>
    </row>
    <row r="39" spans="1:9" ht="13.5" hidden="1" x14ac:dyDescent="0.2">
      <c r="A39" s="6"/>
      <c r="B39" s="7" t="s">
        <v>156</v>
      </c>
      <c r="C39" s="6" t="s">
        <v>24</v>
      </c>
      <c r="D39" s="4">
        <v>3065</v>
      </c>
      <c r="E39" s="4">
        <v>3202</v>
      </c>
      <c r="F39" s="4">
        <v>3450</v>
      </c>
      <c r="G39" s="4">
        <v>3590</v>
      </c>
      <c r="H39" s="4">
        <v>3740</v>
      </c>
      <c r="I39" s="4">
        <v>3890</v>
      </c>
    </row>
    <row r="40" spans="1:9" ht="13.5" hidden="1" x14ac:dyDescent="0.2">
      <c r="A40" s="6"/>
      <c r="B40" s="7" t="s">
        <v>157</v>
      </c>
      <c r="C40" s="6" t="s">
        <v>24</v>
      </c>
      <c r="D40" s="4">
        <v>176208</v>
      </c>
      <c r="E40" s="4">
        <v>230096</v>
      </c>
      <c r="F40" s="4">
        <v>346626</v>
      </c>
      <c r="G40" s="4">
        <v>381289</v>
      </c>
      <c r="H40" s="4">
        <v>438482</v>
      </c>
      <c r="I40" s="4">
        <v>469120</v>
      </c>
    </row>
    <row r="41" spans="1:9" ht="13.5" hidden="1" x14ac:dyDescent="0.2">
      <c r="A41" s="6"/>
      <c r="B41" s="7" t="s">
        <v>158</v>
      </c>
      <c r="C41" s="6" t="s">
        <v>24</v>
      </c>
      <c r="D41" s="4">
        <v>151542</v>
      </c>
      <c r="E41" s="4">
        <v>326026</v>
      </c>
      <c r="F41" s="4">
        <v>354200</v>
      </c>
      <c r="G41" s="4">
        <v>407330</v>
      </c>
      <c r="H41" s="4">
        <v>468430</v>
      </c>
      <c r="I41" s="4">
        <v>538695</v>
      </c>
    </row>
    <row r="42" spans="1:9" ht="13.5" hidden="1" x14ac:dyDescent="0.2">
      <c r="A42" s="6"/>
      <c r="B42" s="7" t="s">
        <v>159</v>
      </c>
      <c r="C42" s="6" t="s">
        <v>24</v>
      </c>
      <c r="D42" s="4">
        <v>359762</v>
      </c>
      <c r="E42" s="4">
        <v>275267</v>
      </c>
      <c r="F42" s="4">
        <v>294535</v>
      </c>
      <c r="G42" s="4">
        <v>323000</v>
      </c>
      <c r="H42" s="4">
        <v>356388</v>
      </c>
      <c r="I42" s="4">
        <v>392027</v>
      </c>
    </row>
    <row r="43" spans="1:9" ht="13.5" hidden="1" x14ac:dyDescent="0.2">
      <c r="A43" s="6"/>
      <c r="B43" s="7" t="s">
        <v>160</v>
      </c>
      <c r="C43" s="6" t="s">
        <v>24</v>
      </c>
      <c r="D43" s="4">
        <v>76262</v>
      </c>
      <c r="E43" s="4">
        <v>77979</v>
      </c>
      <c r="F43" s="4">
        <v>79000</v>
      </c>
      <c r="G43" s="4">
        <v>85000</v>
      </c>
      <c r="H43" s="4">
        <v>90000</v>
      </c>
      <c r="I43" s="4">
        <v>90000</v>
      </c>
    </row>
    <row r="44" spans="1:9" ht="13.5" hidden="1" x14ac:dyDescent="0.2">
      <c r="A44" s="6"/>
      <c r="B44" s="7" t="s">
        <v>161</v>
      </c>
      <c r="C44" s="6" t="s">
        <v>24</v>
      </c>
      <c r="D44" s="4">
        <v>329507</v>
      </c>
      <c r="E44" s="4">
        <v>309759</v>
      </c>
      <c r="F44" s="4">
        <v>349000</v>
      </c>
      <c r="G44" s="4">
        <v>415000</v>
      </c>
      <c r="H44" s="4">
        <v>460000</v>
      </c>
      <c r="I44" s="4">
        <v>490000</v>
      </c>
    </row>
    <row r="45" spans="1:9" ht="13.5" hidden="1" x14ac:dyDescent="0.2">
      <c r="A45" s="6"/>
      <c r="B45" s="7" t="s">
        <v>162</v>
      </c>
      <c r="C45" s="6" t="s">
        <v>24</v>
      </c>
      <c r="D45" s="4">
        <v>772677</v>
      </c>
      <c r="E45" s="4">
        <v>769988</v>
      </c>
      <c r="F45" s="4">
        <v>793088</v>
      </c>
      <c r="G45" s="4">
        <v>816880</v>
      </c>
      <c r="H45" s="4">
        <v>841387</v>
      </c>
      <c r="I45" s="4">
        <v>866628</v>
      </c>
    </row>
    <row r="46" spans="1:9" ht="13.5" hidden="1" x14ac:dyDescent="0.2">
      <c r="A46" s="6"/>
      <c r="B46" s="7" t="s">
        <v>163</v>
      </c>
      <c r="C46" s="6" t="s">
        <v>24</v>
      </c>
      <c r="D46" s="4">
        <v>596625</v>
      </c>
      <c r="E46" s="4">
        <v>635442</v>
      </c>
      <c r="F46" s="4">
        <v>654505</v>
      </c>
      <c r="G46" s="4">
        <v>674140</v>
      </c>
      <c r="H46" s="4">
        <v>694365</v>
      </c>
      <c r="I46" s="4">
        <v>715196</v>
      </c>
    </row>
    <row r="47" spans="1:9" ht="27" x14ac:dyDescent="0.2">
      <c r="A47" s="6" t="s">
        <v>33</v>
      </c>
      <c r="B47" s="7" t="s">
        <v>34</v>
      </c>
      <c r="C47" s="6" t="s">
        <v>14</v>
      </c>
      <c r="D47" s="4">
        <v>93.9</v>
      </c>
      <c r="E47" s="4">
        <v>112.2</v>
      </c>
      <c r="F47" s="4">
        <v>100</v>
      </c>
      <c r="G47" s="4">
        <v>102.5</v>
      </c>
      <c r="H47" s="4">
        <v>103.3</v>
      </c>
      <c r="I47" s="4">
        <v>104.5</v>
      </c>
    </row>
    <row r="48" spans="1:9" ht="13.5" x14ac:dyDescent="0.2">
      <c r="A48" s="6" t="s">
        <v>35</v>
      </c>
      <c r="B48" s="7" t="s">
        <v>36</v>
      </c>
      <c r="C48" s="6" t="s">
        <v>14</v>
      </c>
      <c r="D48" s="4">
        <v>115</v>
      </c>
      <c r="E48" s="4">
        <v>105.3</v>
      </c>
      <c r="F48" s="4">
        <v>109.8</v>
      </c>
      <c r="G48" s="4">
        <v>104.7</v>
      </c>
      <c r="H48" s="4">
        <v>103.5</v>
      </c>
      <c r="I48" s="4">
        <v>103.3</v>
      </c>
    </row>
    <row r="49" spans="1:9" ht="27" x14ac:dyDescent="0.2">
      <c r="A49" s="6" t="s">
        <v>37</v>
      </c>
      <c r="B49" s="7" t="s">
        <v>38</v>
      </c>
      <c r="C49" s="6" t="s">
        <v>24</v>
      </c>
      <c r="D49" s="4">
        <v>10265838.199999999</v>
      </c>
      <c r="E49" s="4">
        <v>15142969.9</v>
      </c>
      <c r="F49" s="4">
        <v>16657200</v>
      </c>
      <c r="G49" s="4">
        <v>18410000</v>
      </c>
      <c r="H49" s="4">
        <v>20380000</v>
      </c>
      <c r="I49" s="4">
        <v>22621800</v>
      </c>
    </row>
    <row r="50" spans="1:9" ht="13.5" x14ac:dyDescent="0.2">
      <c r="A50" s="6" t="s">
        <v>39</v>
      </c>
      <c r="B50" s="7" t="s">
        <v>13</v>
      </c>
      <c r="C50" s="6" t="s">
        <v>14</v>
      </c>
      <c r="D50" s="4">
        <v>120.88</v>
      </c>
      <c r="E50" s="4">
        <f>E49/D49*100</f>
        <v>147.50836322357003</v>
      </c>
      <c r="F50" s="4">
        <f>F49/E49*100</f>
        <v>109.99955827687407</v>
      </c>
      <c r="G50" s="4">
        <f>G49/F49*100</f>
        <v>110.52277693730039</v>
      </c>
      <c r="H50" s="4">
        <f>H49/G49*100</f>
        <v>110.7007061379685</v>
      </c>
      <c r="I50" s="4">
        <f>I49/H49*100</f>
        <v>111.00000000000001</v>
      </c>
    </row>
    <row r="51" spans="1:9" ht="27" x14ac:dyDescent="0.2">
      <c r="A51" s="6" t="s">
        <v>40</v>
      </c>
      <c r="B51" s="7" t="s">
        <v>41</v>
      </c>
      <c r="C51" s="6" t="s">
        <v>24</v>
      </c>
      <c r="D51" s="4">
        <v>12518000</v>
      </c>
      <c r="E51" s="4">
        <v>12142500</v>
      </c>
      <c r="F51" s="4">
        <v>13350000</v>
      </c>
      <c r="G51" s="4">
        <v>14100000</v>
      </c>
      <c r="H51" s="4">
        <v>14950000</v>
      </c>
      <c r="I51" s="9">
        <v>15950000</v>
      </c>
    </row>
    <row r="52" spans="1:9" ht="13.5" x14ac:dyDescent="0.2">
      <c r="A52" s="6" t="s">
        <v>42</v>
      </c>
      <c r="B52" s="7" t="s">
        <v>19</v>
      </c>
      <c r="C52" s="6" t="s">
        <v>14</v>
      </c>
      <c r="D52" s="4">
        <v>124.74</v>
      </c>
      <c r="E52" s="4">
        <f>E51/D51/E53*10000</f>
        <v>99.28384804489518</v>
      </c>
      <c r="F52" s="4">
        <f>F51/E51/F53*10000</f>
        <v>100.77397812072384</v>
      </c>
      <c r="G52" s="4">
        <f>G51/F51/G53*10000</f>
        <v>100.78051290848272</v>
      </c>
      <c r="H52" s="4">
        <f>H51/G51/H53*10000</f>
        <v>102.0484781466085</v>
      </c>
      <c r="I52" s="4">
        <f>I51/H51/I53*10000</f>
        <v>102.78320155173637</v>
      </c>
    </row>
    <row r="53" spans="1:9" ht="13.5" x14ac:dyDescent="0.2">
      <c r="A53" s="6" t="s">
        <v>43</v>
      </c>
      <c r="B53" s="7" t="s">
        <v>44</v>
      </c>
      <c r="C53" s="6" t="s">
        <v>14</v>
      </c>
      <c r="D53" s="4">
        <v>104.2</v>
      </c>
      <c r="E53" s="4">
        <v>97.7</v>
      </c>
      <c r="F53" s="4">
        <v>109.1</v>
      </c>
      <c r="G53" s="4">
        <v>104.8</v>
      </c>
      <c r="H53" s="4">
        <v>103.9</v>
      </c>
      <c r="I53" s="4">
        <v>103.8</v>
      </c>
    </row>
    <row r="54" spans="1:9" ht="27" x14ac:dyDescent="0.2">
      <c r="A54" s="6" t="s">
        <v>45</v>
      </c>
      <c r="B54" s="7" t="s">
        <v>46</v>
      </c>
      <c r="C54" s="6" t="s">
        <v>24</v>
      </c>
      <c r="D54" s="4">
        <v>5541438</v>
      </c>
      <c r="E54" s="4">
        <v>6058790</v>
      </c>
      <c r="F54" s="4">
        <v>6650000</v>
      </c>
      <c r="G54" s="4">
        <v>7300000</v>
      </c>
      <c r="H54" s="4">
        <v>7920000</v>
      </c>
      <c r="I54" s="4">
        <v>8550000</v>
      </c>
    </row>
    <row r="55" spans="1:9" ht="13.5" x14ac:dyDescent="0.2">
      <c r="A55" s="6"/>
      <c r="B55" s="7" t="s">
        <v>19</v>
      </c>
      <c r="C55" s="6"/>
      <c r="D55" s="4">
        <v>94.42</v>
      </c>
      <c r="E55" s="4">
        <f>E54/D54/E56*10000</f>
        <v>100.41886519407171</v>
      </c>
      <c r="F55" s="4">
        <f>F54/E54/F56*10000</f>
        <v>101.25266508433974</v>
      </c>
      <c r="G55" s="4">
        <f>G54/F54/G56*10000</f>
        <v>102.30609141679923</v>
      </c>
      <c r="H55" s="4">
        <f>H54/G54/H56*10000</f>
        <v>103.03243179955508</v>
      </c>
      <c r="I55" s="4">
        <f>I54/H54/I56*10000</f>
        <v>103.40473702542667</v>
      </c>
    </row>
    <row r="56" spans="1:9" ht="13.5" x14ac:dyDescent="0.2">
      <c r="A56" s="6"/>
      <c r="B56" s="7" t="s">
        <v>164</v>
      </c>
      <c r="C56" s="6"/>
      <c r="D56" s="4">
        <v>105.8</v>
      </c>
      <c r="E56" s="4">
        <v>108.88</v>
      </c>
      <c r="F56" s="4">
        <v>108.4</v>
      </c>
      <c r="G56" s="4">
        <v>107.3</v>
      </c>
      <c r="H56" s="4">
        <v>105.3</v>
      </c>
      <c r="I56" s="4">
        <v>104.4</v>
      </c>
    </row>
    <row r="57" spans="1:9" ht="60" hidden="1" customHeight="1" x14ac:dyDescent="0.2">
      <c r="A57" s="6"/>
      <c r="B57" s="13" t="s">
        <v>165</v>
      </c>
      <c r="C57" s="13"/>
      <c r="D57" s="13"/>
      <c r="E57" s="13"/>
      <c r="F57" s="13"/>
      <c r="G57" s="13"/>
      <c r="H57" s="13"/>
      <c r="I57" s="13"/>
    </row>
    <row r="58" spans="1:9" ht="13.5" hidden="1" x14ac:dyDescent="0.2">
      <c r="A58" s="6"/>
      <c r="B58" s="7" t="s">
        <v>26</v>
      </c>
      <c r="C58" s="6" t="s">
        <v>24</v>
      </c>
      <c r="D58" s="4">
        <f t="shared" ref="D58:I58" si="2">SUM(D59:D78)</f>
        <v>1746616.8</v>
      </c>
      <c r="E58" s="4">
        <f t="shared" si="2"/>
        <v>2129921</v>
      </c>
      <c r="F58" s="4">
        <f t="shared" si="2"/>
        <v>2177545</v>
      </c>
      <c r="G58" s="4">
        <f t="shared" si="2"/>
        <v>1568287</v>
      </c>
      <c r="H58" s="4">
        <f t="shared" si="2"/>
        <v>1322554</v>
      </c>
      <c r="I58" s="4">
        <f t="shared" si="2"/>
        <v>1406536</v>
      </c>
    </row>
    <row r="59" spans="1:9" ht="13.5" hidden="1" x14ac:dyDescent="0.2">
      <c r="A59" s="6"/>
      <c r="B59" s="7" t="s">
        <v>144</v>
      </c>
      <c r="C59" s="6" t="s">
        <v>24</v>
      </c>
      <c r="D59" s="4">
        <v>1400</v>
      </c>
      <c r="E59" s="4">
        <v>46700</v>
      </c>
      <c r="F59" s="4">
        <v>50000</v>
      </c>
      <c r="G59" s="4">
        <v>18000</v>
      </c>
      <c r="H59" s="4">
        <v>20000</v>
      </c>
      <c r="I59" s="4">
        <v>20000</v>
      </c>
    </row>
    <row r="60" spans="1:9" ht="13.5" hidden="1" x14ac:dyDescent="0.2">
      <c r="A60" s="6"/>
      <c r="B60" s="7" t="s">
        <v>145</v>
      </c>
      <c r="C60" s="6" t="s">
        <v>24</v>
      </c>
      <c r="D60" s="4">
        <v>3073</v>
      </c>
      <c r="E60" s="4">
        <v>8950</v>
      </c>
      <c r="F60" s="4">
        <v>5000</v>
      </c>
      <c r="G60" s="4">
        <v>4000</v>
      </c>
      <c r="H60" s="4">
        <v>3000</v>
      </c>
      <c r="I60" s="4">
        <v>3000</v>
      </c>
    </row>
    <row r="61" spans="1:9" ht="13.5" hidden="1" x14ac:dyDescent="0.2">
      <c r="A61" s="6"/>
      <c r="B61" s="7" t="s">
        <v>146</v>
      </c>
      <c r="C61" s="6" t="s">
        <v>24</v>
      </c>
      <c r="D61" s="4">
        <v>46022.8</v>
      </c>
      <c r="E61" s="4">
        <v>30000</v>
      </c>
      <c r="F61" s="4">
        <v>30000</v>
      </c>
      <c r="G61" s="4">
        <v>30200</v>
      </c>
      <c r="H61" s="4">
        <v>30300</v>
      </c>
      <c r="I61" s="4">
        <v>30500</v>
      </c>
    </row>
    <row r="62" spans="1:9" ht="13.5" hidden="1" x14ac:dyDescent="0.2">
      <c r="A62" s="6"/>
      <c r="B62" s="7" t="s">
        <v>147</v>
      </c>
      <c r="C62" s="6" t="s">
        <v>24</v>
      </c>
      <c r="D62" s="4">
        <v>33609</v>
      </c>
      <c r="E62" s="4">
        <v>6000</v>
      </c>
      <c r="F62" s="4">
        <v>3150</v>
      </c>
      <c r="G62" s="4">
        <v>10000</v>
      </c>
      <c r="H62" s="4">
        <v>15000</v>
      </c>
      <c r="I62" s="4">
        <v>11000</v>
      </c>
    </row>
    <row r="63" spans="1:9" ht="13.5" hidden="1" x14ac:dyDescent="0.2">
      <c r="A63" s="6"/>
      <c r="B63" s="7" t="s">
        <v>148</v>
      </c>
      <c r="C63" s="6" t="s">
        <v>24</v>
      </c>
      <c r="D63" s="4">
        <v>195</v>
      </c>
      <c r="E63" s="4">
        <v>90</v>
      </c>
      <c r="F63" s="4">
        <v>5701</v>
      </c>
      <c r="G63" s="4">
        <v>250</v>
      </c>
      <c r="H63" s="4">
        <v>250</v>
      </c>
      <c r="I63" s="4">
        <v>250</v>
      </c>
    </row>
    <row r="64" spans="1:9" ht="27" hidden="1" x14ac:dyDescent="0.2">
      <c r="A64" s="6"/>
      <c r="B64" s="7" t="s">
        <v>149</v>
      </c>
      <c r="C64" s="6" t="s">
        <v>24</v>
      </c>
      <c r="D64" s="4">
        <v>3054</v>
      </c>
      <c r="E64" s="4">
        <v>18540</v>
      </c>
      <c r="F64" s="4">
        <v>10000</v>
      </c>
      <c r="G64" s="4">
        <v>11500</v>
      </c>
      <c r="H64" s="4">
        <v>13500</v>
      </c>
      <c r="I64" s="4">
        <v>16000</v>
      </c>
    </row>
    <row r="65" spans="1:9" ht="13.5" hidden="1" x14ac:dyDescent="0.2">
      <c r="A65" s="6"/>
      <c r="B65" s="7" t="s">
        <v>150</v>
      </c>
      <c r="C65" s="6" t="s">
        <v>24</v>
      </c>
      <c r="D65" s="4">
        <v>189407</v>
      </c>
      <c r="E65" s="4">
        <v>198784</v>
      </c>
      <c r="F65" s="4">
        <v>210000</v>
      </c>
      <c r="G65" s="4">
        <v>100000</v>
      </c>
      <c r="H65" s="4">
        <v>113000</v>
      </c>
      <c r="I65" s="4">
        <v>122000</v>
      </c>
    </row>
    <row r="66" spans="1:9" ht="13.5" hidden="1" x14ac:dyDescent="0.2">
      <c r="A66" s="6"/>
      <c r="B66" s="7" t="s">
        <v>151</v>
      </c>
      <c r="C66" s="6" t="s">
        <v>24</v>
      </c>
      <c r="D66" s="4">
        <v>91251</v>
      </c>
      <c r="E66" s="4">
        <v>59239</v>
      </c>
      <c r="F66" s="4">
        <v>123795</v>
      </c>
      <c r="G66" s="4">
        <v>95300</v>
      </c>
      <c r="H66" s="4">
        <v>104700</v>
      </c>
      <c r="I66" s="4">
        <v>124000</v>
      </c>
    </row>
    <row r="67" spans="1:9" ht="13.5" hidden="1" x14ac:dyDescent="0.2">
      <c r="A67" s="6"/>
      <c r="B67" s="7" t="s">
        <v>152</v>
      </c>
      <c r="C67" s="6" t="s">
        <v>24</v>
      </c>
      <c r="D67" s="4">
        <v>307714</v>
      </c>
      <c r="E67" s="4">
        <v>574278</v>
      </c>
      <c r="F67" s="4">
        <v>393133</v>
      </c>
      <c r="G67" s="4">
        <v>712500</v>
      </c>
      <c r="H67" s="4">
        <v>515400</v>
      </c>
      <c r="I67" s="4">
        <v>584500</v>
      </c>
    </row>
    <row r="68" spans="1:9" ht="13.5" hidden="1" x14ac:dyDescent="0.2">
      <c r="A68" s="6"/>
      <c r="B68" s="7" t="s">
        <v>153</v>
      </c>
      <c r="C68" s="6" t="s">
        <v>24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</row>
    <row r="69" spans="1:9" ht="13.5" hidden="1" x14ac:dyDescent="0.2">
      <c r="A69" s="6"/>
      <c r="B69" s="7" t="s">
        <v>154</v>
      </c>
      <c r="C69" s="6" t="s">
        <v>24</v>
      </c>
      <c r="D69" s="4">
        <v>144392</v>
      </c>
      <c r="E69" s="4">
        <v>55432</v>
      </c>
      <c r="F69" s="4">
        <v>40286</v>
      </c>
      <c r="G69" s="4">
        <v>15500</v>
      </c>
      <c r="H69" s="4">
        <v>21500</v>
      </c>
      <c r="I69" s="4">
        <v>16000</v>
      </c>
    </row>
    <row r="70" spans="1:9" ht="13.5" hidden="1" x14ac:dyDescent="0.2">
      <c r="A70" s="6"/>
      <c r="B70" s="7" t="s">
        <v>155</v>
      </c>
      <c r="C70" s="6" t="s">
        <v>24</v>
      </c>
      <c r="D70" s="4">
        <v>101264</v>
      </c>
      <c r="E70" s="4">
        <v>152805</v>
      </c>
      <c r="F70" s="4">
        <v>143566</v>
      </c>
      <c r="G70" s="4">
        <v>55000</v>
      </c>
      <c r="H70" s="4">
        <v>30000</v>
      </c>
      <c r="I70" s="4">
        <v>20000</v>
      </c>
    </row>
    <row r="71" spans="1:9" ht="13.5" hidden="1" x14ac:dyDescent="0.2">
      <c r="A71" s="6"/>
      <c r="B71" s="7" t="s">
        <v>156</v>
      </c>
      <c r="C71" s="6" t="s">
        <v>24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</row>
    <row r="72" spans="1:9" ht="13.5" hidden="1" x14ac:dyDescent="0.2">
      <c r="A72" s="6"/>
      <c r="B72" s="7" t="s">
        <v>157</v>
      </c>
      <c r="C72" s="6" t="s">
        <v>24</v>
      </c>
      <c r="D72" s="4">
        <v>3644</v>
      </c>
      <c r="E72" s="4">
        <v>3644</v>
      </c>
      <c r="F72" s="4">
        <v>4094</v>
      </c>
      <c r="G72" s="4">
        <v>4503</v>
      </c>
      <c r="H72" s="4">
        <v>5178</v>
      </c>
      <c r="I72" s="4">
        <v>10369</v>
      </c>
    </row>
    <row r="73" spans="1:9" ht="13.5" hidden="1" x14ac:dyDescent="0.2">
      <c r="A73" s="6"/>
      <c r="B73" s="7" t="s">
        <v>158</v>
      </c>
      <c r="C73" s="6" t="s">
        <v>24</v>
      </c>
      <c r="D73" s="4">
        <v>201400</v>
      </c>
      <c r="E73" s="4">
        <v>340973</v>
      </c>
      <c r="F73" s="4">
        <v>21883</v>
      </c>
      <c r="G73" s="4">
        <v>3000</v>
      </c>
      <c r="H73" s="4">
        <v>2500</v>
      </c>
      <c r="I73" s="4">
        <v>2500</v>
      </c>
    </row>
    <row r="74" spans="1:9" ht="13.5" hidden="1" x14ac:dyDescent="0.2">
      <c r="A74" s="6"/>
      <c r="B74" s="7" t="s">
        <v>159</v>
      </c>
      <c r="C74" s="6" t="s">
        <v>24</v>
      </c>
      <c r="D74" s="4">
        <v>50872</v>
      </c>
      <c r="E74" s="4">
        <v>162996</v>
      </c>
      <c r="F74" s="4">
        <v>97170</v>
      </c>
      <c r="G74" s="4">
        <v>111116</v>
      </c>
      <c r="H74" s="4">
        <v>31808</v>
      </c>
      <c r="I74" s="4">
        <v>32499</v>
      </c>
    </row>
    <row r="75" spans="1:9" ht="13.5" hidden="1" x14ac:dyDescent="0.2">
      <c r="A75" s="6"/>
      <c r="B75" s="7" t="s">
        <v>160</v>
      </c>
      <c r="C75" s="6" t="s">
        <v>24</v>
      </c>
      <c r="D75" s="4">
        <v>6657</v>
      </c>
      <c r="E75" s="4">
        <v>8446</v>
      </c>
      <c r="F75" s="4">
        <v>8500</v>
      </c>
      <c r="G75" s="4">
        <v>5000</v>
      </c>
      <c r="H75" s="4">
        <v>5000</v>
      </c>
      <c r="I75" s="4">
        <v>5000</v>
      </c>
    </row>
    <row r="76" spans="1:9" ht="13.5" hidden="1" x14ac:dyDescent="0.2">
      <c r="A76" s="6"/>
      <c r="B76" s="7" t="s">
        <v>161</v>
      </c>
      <c r="C76" s="6" t="s">
        <v>24</v>
      </c>
      <c r="D76" s="4">
        <v>44203</v>
      </c>
      <c r="E76" s="4">
        <v>84329</v>
      </c>
      <c r="F76" s="4">
        <v>113650</v>
      </c>
      <c r="G76" s="4">
        <v>60000</v>
      </c>
      <c r="H76" s="4">
        <v>80000</v>
      </c>
      <c r="I76" s="4">
        <v>78000</v>
      </c>
    </row>
    <row r="77" spans="1:9" ht="13.5" hidden="1" x14ac:dyDescent="0.2">
      <c r="A77" s="6"/>
      <c r="B77" s="7" t="s">
        <v>162</v>
      </c>
      <c r="C77" s="6" t="s">
        <v>24</v>
      </c>
      <c r="D77" s="4">
        <v>240109</v>
      </c>
      <c r="E77" s="4">
        <v>268080</v>
      </c>
      <c r="F77" s="4">
        <v>773553</v>
      </c>
      <c r="G77" s="4">
        <v>215000</v>
      </c>
      <c r="H77" s="4">
        <v>215000</v>
      </c>
      <c r="I77" s="4">
        <v>215000</v>
      </c>
    </row>
    <row r="78" spans="1:9" ht="13.5" hidden="1" x14ac:dyDescent="0.2">
      <c r="A78" s="6"/>
      <c r="B78" s="7" t="s">
        <v>163</v>
      </c>
      <c r="C78" s="6" t="s">
        <v>24</v>
      </c>
      <c r="D78" s="4">
        <v>278350</v>
      </c>
      <c r="E78" s="4">
        <v>110635</v>
      </c>
      <c r="F78" s="4">
        <v>144064</v>
      </c>
      <c r="G78" s="4">
        <v>117418</v>
      </c>
      <c r="H78" s="4">
        <v>116418</v>
      </c>
      <c r="I78" s="4">
        <v>115918</v>
      </c>
    </row>
    <row r="79" spans="1:9" ht="27" x14ac:dyDescent="0.2">
      <c r="A79" s="6" t="s">
        <v>47</v>
      </c>
      <c r="B79" s="7" t="s">
        <v>48</v>
      </c>
      <c r="C79" s="6" t="s">
        <v>24</v>
      </c>
      <c r="D79" s="4">
        <v>1188250</v>
      </c>
      <c r="E79" s="4">
        <v>1250000</v>
      </c>
      <c r="F79" s="4">
        <v>1290000</v>
      </c>
      <c r="G79" s="4">
        <v>1370000</v>
      </c>
      <c r="H79" s="4">
        <v>1450000</v>
      </c>
      <c r="I79" s="4">
        <v>1550000</v>
      </c>
    </row>
    <row r="80" spans="1:9" ht="22.5" x14ac:dyDescent="0.2">
      <c r="A80" s="6" t="s">
        <v>49</v>
      </c>
      <c r="B80" s="7" t="s">
        <v>50</v>
      </c>
      <c r="C80" s="6" t="s">
        <v>14</v>
      </c>
      <c r="D80" s="4">
        <v>58.93</v>
      </c>
      <c r="E80" s="4">
        <f>E79/D79/E81*10000</f>
        <v>98.314689591030572</v>
      </c>
      <c r="F80" s="4">
        <f>F79/E79/F81*10000</f>
        <v>95.644114921223363</v>
      </c>
      <c r="G80" s="4">
        <f>G79/F79/G81*10000</f>
        <v>100.56964998825465</v>
      </c>
      <c r="H80" s="4">
        <f>H79/G79/H81*10000</f>
        <v>101.18491018966938</v>
      </c>
      <c r="I80" s="4">
        <f>I79/H79/I81*10000</f>
        <v>102.19555614162326</v>
      </c>
    </row>
    <row r="81" spans="1:9" ht="22.5" x14ac:dyDescent="0.2">
      <c r="A81" s="6" t="s">
        <v>51</v>
      </c>
      <c r="B81" s="7" t="s">
        <v>44</v>
      </c>
      <c r="C81" s="6" t="s">
        <v>14</v>
      </c>
      <c r="D81" s="4">
        <v>110.8</v>
      </c>
      <c r="E81" s="4">
        <v>107</v>
      </c>
      <c r="F81" s="4">
        <v>107.9</v>
      </c>
      <c r="G81" s="4">
        <v>105.6</v>
      </c>
      <c r="H81" s="4">
        <v>104.6</v>
      </c>
      <c r="I81" s="4">
        <v>104.6</v>
      </c>
    </row>
    <row r="82" spans="1:9" ht="27" x14ac:dyDescent="0.2">
      <c r="A82" s="6" t="s">
        <v>52</v>
      </c>
      <c r="B82" s="7" t="s">
        <v>53</v>
      </c>
      <c r="C82" s="6" t="s">
        <v>54</v>
      </c>
      <c r="D82" s="4">
        <v>35.770000000000003</v>
      </c>
      <c r="E82" s="4">
        <v>26.175999999999998</v>
      </c>
      <c r="F82" s="4">
        <v>27</v>
      </c>
      <c r="G82" s="4">
        <v>27</v>
      </c>
      <c r="H82" s="4">
        <v>27</v>
      </c>
      <c r="I82" s="4">
        <v>27</v>
      </c>
    </row>
    <row r="83" spans="1:9" ht="22.5" x14ac:dyDescent="0.2">
      <c r="A83" s="6" t="s">
        <v>55</v>
      </c>
      <c r="B83" s="7" t="s">
        <v>13</v>
      </c>
      <c r="C83" s="6" t="s">
        <v>14</v>
      </c>
      <c r="D83" s="4">
        <v>132.47999999999999</v>
      </c>
      <c r="E83" s="4">
        <f>E82/D82*100</f>
        <v>73.178641319541498</v>
      </c>
      <c r="F83" s="4">
        <f>F82/E82*100</f>
        <v>103.1479217603912</v>
      </c>
      <c r="G83" s="4">
        <f>G82/F82*100</f>
        <v>100</v>
      </c>
      <c r="H83" s="4">
        <f>H82/G82*100</f>
        <v>100</v>
      </c>
      <c r="I83" s="4">
        <f>I82/H82*100</f>
        <v>100</v>
      </c>
    </row>
    <row r="84" spans="1:9" ht="13.5" x14ac:dyDescent="0.2">
      <c r="A84" s="6" t="s">
        <v>56</v>
      </c>
      <c r="B84" s="7" t="s">
        <v>57</v>
      </c>
      <c r="C84" s="6" t="s">
        <v>24</v>
      </c>
      <c r="D84" s="8">
        <v>4775204</v>
      </c>
      <c r="E84" s="8">
        <v>5136008</v>
      </c>
      <c r="F84" s="8">
        <v>5705000</v>
      </c>
      <c r="G84" s="8">
        <v>6165400</v>
      </c>
      <c r="H84" s="8">
        <v>6670500</v>
      </c>
      <c r="I84" s="8">
        <v>7219100</v>
      </c>
    </row>
    <row r="85" spans="1:9" ht="22.5" x14ac:dyDescent="0.2">
      <c r="A85" s="6" t="s">
        <v>58</v>
      </c>
      <c r="B85" s="7" t="s">
        <v>19</v>
      </c>
      <c r="C85" s="6" t="s">
        <v>14</v>
      </c>
      <c r="D85" s="4">
        <v>100.7</v>
      </c>
      <c r="E85" s="4">
        <f>E84/D84/E86*10000</f>
        <v>102.82579532509592</v>
      </c>
      <c r="F85" s="4">
        <f>F84/E84/F86*10000</f>
        <v>103.52142350110557</v>
      </c>
      <c r="G85" s="4">
        <f>G84/F84/G86*10000</f>
        <v>103.61468258403127</v>
      </c>
      <c r="H85" s="4">
        <f>H84/G84/H86*10000</f>
        <v>103.83156774786815</v>
      </c>
      <c r="I85" s="4">
        <f>I84/H84/I86*10000</f>
        <v>103.9618357772811</v>
      </c>
    </row>
    <row r="86" spans="1:9" ht="22.5" x14ac:dyDescent="0.2">
      <c r="A86" s="6" t="s">
        <v>59</v>
      </c>
      <c r="B86" s="7" t="s">
        <v>60</v>
      </c>
      <c r="C86" s="6" t="s">
        <v>14</v>
      </c>
      <c r="D86" s="4">
        <v>115.4</v>
      </c>
      <c r="E86" s="4">
        <v>104.6</v>
      </c>
      <c r="F86" s="4">
        <v>107.3</v>
      </c>
      <c r="G86" s="4">
        <v>104.3</v>
      </c>
      <c r="H86" s="4">
        <v>104.2</v>
      </c>
      <c r="I86" s="4">
        <v>104.1</v>
      </c>
    </row>
    <row r="87" spans="1:9" ht="13.5" x14ac:dyDescent="0.2">
      <c r="A87" s="6" t="s">
        <v>61</v>
      </c>
      <c r="B87" s="7" t="s">
        <v>62</v>
      </c>
      <c r="C87" s="6" t="s">
        <v>24</v>
      </c>
      <c r="D87" s="4">
        <v>254930</v>
      </c>
      <c r="E87" s="4">
        <v>275960</v>
      </c>
      <c r="F87" s="4">
        <v>304500</v>
      </c>
      <c r="G87" s="4">
        <v>334550</v>
      </c>
      <c r="H87" s="4">
        <v>362400</v>
      </c>
      <c r="I87" s="9">
        <v>385600</v>
      </c>
    </row>
    <row r="88" spans="1:9" ht="22.5" x14ac:dyDescent="0.2">
      <c r="A88" s="6" t="s">
        <v>63</v>
      </c>
      <c r="B88" s="7" t="s">
        <v>19</v>
      </c>
      <c r="C88" s="6" t="s">
        <v>14</v>
      </c>
      <c r="D88" s="4">
        <v>95.82</v>
      </c>
      <c r="E88" s="4">
        <f>E87/D87/E89*10000</f>
        <v>98.857829537591755</v>
      </c>
      <c r="F88" s="4">
        <f>F87/E87/F89*10000</f>
        <v>103.12343790851443</v>
      </c>
      <c r="G88" s="4">
        <f>G87/F87/G89*10000</f>
        <v>103.35713745062692</v>
      </c>
      <c r="H88" s="4">
        <f>H87/G87/H89*10000</f>
        <v>103.65991880831137</v>
      </c>
      <c r="I88" s="4">
        <f>I87/H87/I89*10000</f>
        <v>102.11301919809502</v>
      </c>
    </row>
    <row r="89" spans="1:9" ht="22.5" x14ac:dyDescent="0.2">
      <c r="A89" s="6" t="s">
        <v>64</v>
      </c>
      <c r="B89" s="7" t="s">
        <v>44</v>
      </c>
      <c r="C89" s="6" t="s">
        <v>14</v>
      </c>
      <c r="D89" s="4">
        <v>108</v>
      </c>
      <c r="E89" s="4">
        <v>109.5</v>
      </c>
      <c r="F89" s="4">
        <v>107</v>
      </c>
      <c r="G89" s="4">
        <v>106.3</v>
      </c>
      <c r="H89" s="4">
        <v>104.5</v>
      </c>
      <c r="I89" s="4">
        <v>104.2</v>
      </c>
    </row>
    <row r="90" spans="1:9" ht="27" x14ac:dyDescent="0.2">
      <c r="A90" s="6" t="s">
        <v>65</v>
      </c>
      <c r="B90" s="7" t="s">
        <v>66</v>
      </c>
      <c r="C90" s="6" t="s">
        <v>14</v>
      </c>
      <c r="D90" s="8">
        <v>113.8</v>
      </c>
      <c r="E90" s="8">
        <v>105.9</v>
      </c>
      <c r="F90" s="8">
        <v>106.6</v>
      </c>
      <c r="G90" s="8">
        <v>104.7</v>
      </c>
      <c r="H90" s="8">
        <v>104</v>
      </c>
      <c r="I90" s="8">
        <v>104</v>
      </c>
    </row>
    <row r="91" spans="1:9" ht="27" x14ac:dyDescent="0.2">
      <c r="A91" s="6" t="s">
        <v>67</v>
      </c>
      <c r="B91" s="7" t="s">
        <v>68</v>
      </c>
      <c r="C91" s="6" t="s">
        <v>69</v>
      </c>
      <c r="D91" s="4">
        <v>24.6</v>
      </c>
      <c r="E91" s="10">
        <v>24.6</v>
      </c>
      <c r="F91" s="4">
        <v>24.6</v>
      </c>
      <c r="G91" s="4">
        <v>24.6</v>
      </c>
      <c r="H91" s="4">
        <v>24.6</v>
      </c>
      <c r="I91" s="4">
        <v>24.6</v>
      </c>
    </row>
    <row r="92" spans="1:9" ht="22.5" x14ac:dyDescent="0.2">
      <c r="A92" s="6" t="s">
        <v>70</v>
      </c>
      <c r="B92" s="7" t="s">
        <v>13</v>
      </c>
      <c r="C92" s="6" t="s">
        <v>14</v>
      </c>
      <c r="D92" s="4">
        <v>100</v>
      </c>
      <c r="E92" s="4">
        <f>E91/D91*100</f>
        <v>100</v>
      </c>
      <c r="F92" s="4">
        <f>F91/E91*100</f>
        <v>100</v>
      </c>
      <c r="G92" s="4">
        <f>G91/F91*100</f>
        <v>100</v>
      </c>
      <c r="H92" s="4">
        <f>H91/G91*100</f>
        <v>100</v>
      </c>
      <c r="I92" s="4">
        <f>I91/H91*100</f>
        <v>100</v>
      </c>
    </row>
    <row r="93" spans="1:9" ht="13.5" x14ac:dyDescent="0.2">
      <c r="A93" s="6" t="s">
        <v>71</v>
      </c>
      <c r="B93" s="7" t="s">
        <v>72</v>
      </c>
      <c r="C93" s="6" t="s">
        <v>24</v>
      </c>
      <c r="D93" s="8">
        <v>4334696.3</v>
      </c>
      <c r="E93" s="4">
        <v>5154434.8</v>
      </c>
      <c r="F93" s="8">
        <v>5548375.5</v>
      </c>
      <c r="G93" s="8">
        <v>5881972.4000000004</v>
      </c>
      <c r="H93" s="8">
        <v>6294206.7000000002</v>
      </c>
      <c r="I93" s="8">
        <v>6741604.2000000002</v>
      </c>
    </row>
    <row r="94" spans="1:9" ht="22.5" x14ac:dyDescent="0.2">
      <c r="A94" s="6" t="s">
        <v>73</v>
      </c>
      <c r="B94" s="7" t="s">
        <v>13</v>
      </c>
      <c r="C94" s="6" t="s">
        <v>14</v>
      </c>
      <c r="D94" s="4">
        <v>111.59</v>
      </c>
      <c r="E94" s="4">
        <f>E93/D93*100</f>
        <v>118.91109418669078</v>
      </c>
      <c r="F94" s="4">
        <f>F93/E93*100</f>
        <v>107.64275260596953</v>
      </c>
      <c r="G94" s="4">
        <f>G93/F93*100</f>
        <v>106.01251483429701</v>
      </c>
      <c r="H94" s="4">
        <f>H93/G93*100</f>
        <v>107.00843648977339</v>
      </c>
      <c r="I94" s="4">
        <f>I93/H93*100</f>
        <v>107.10808401001511</v>
      </c>
    </row>
    <row r="95" spans="1:9" ht="13.5" hidden="1" x14ac:dyDescent="0.2">
      <c r="A95" s="6"/>
      <c r="B95" s="7" t="s">
        <v>74</v>
      </c>
      <c r="C95" s="6"/>
      <c r="D95" s="11"/>
      <c r="E95" s="11"/>
      <c r="F95" s="11"/>
      <c r="G95" s="11"/>
      <c r="H95" s="11"/>
      <c r="I95" s="11"/>
    </row>
    <row r="96" spans="1:9" ht="27" x14ac:dyDescent="0.2">
      <c r="A96" s="6" t="s">
        <v>75</v>
      </c>
      <c r="B96" s="7" t="s">
        <v>76</v>
      </c>
      <c r="C96" s="6" t="s">
        <v>24</v>
      </c>
      <c r="D96" s="8">
        <v>3704688.3</v>
      </c>
      <c r="E96" s="8">
        <v>4307040.5999999996</v>
      </c>
      <c r="F96" s="8">
        <f>F139*12*F128/1000</f>
        <v>4682589</v>
      </c>
      <c r="G96" s="8">
        <f>G139*12*G128/1000</f>
        <v>4996951.5599999996</v>
      </c>
      <c r="H96" s="8">
        <f>H139*12*H128/1000</f>
        <v>5389517.7000000002</v>
      </c>
      <c r="I96" s="8">
        <f>I139*12*I128/1000</f>
        <v>5816811</v>
      </c>
    </row>
    <row r="97" spans="1:9" ht="22.5" x14ac:dyDescent="0.2">
      <c r="A97" s="6" t="s">
        <v>77</v>
      </c>
      <c r="B97" s="7" t="s">
        <v>13</v>
      </c>
      <c r="C97" s="6" t="s">
        <v>14</v>
      </c>
      <c r="D97" s="8">
        <v>109.7</v>
      </c>
      <c r="E97" s="8">
        <f>E96/D96*100</f>
        <v>116.25918974074013</v>
      </c>
      <c r="F97" s="8">
        <f>F96/E96*100</f>
        <v>108.71940701000126</v>
      </c>
      <c r="G97" s="8">
        <f>G96/F96*100</f>
        <v>106.71343481138318</v>
      </c>
      <c r="H97" s="8">
        <f>H96/G96*100</f>
        <v>107.8561125775652</v>
      </c>
      <c r="I97" s="8">
        <f>I96/H96*100</f>
        <v>107.92822890256024</v>
      </c>
    </row>
    <row r="98" spans="1:9" ht="22.5" x14ac:dyDescent="0.2">
      <c r="A98" s="6" t="s">
        <v>78</v>
      </c>
      <c r="B98" s="7" t="s">
        <v>79</v>
      </c>
      <c r="C98" s="6" t="s">
        <v>24</v>
      </c>
      <c r="D98" s="8">
        <v>1693919.1</v>
      </c>
      <c r="E98" s="8">
        <v>1924175.8</v>
      </c>
      <c r="F98" s="8">
        <f>F130*F141*12/1000</f>
        <v>2116651.878</v>
      </c>
      <c r="G98" s="8">
        <f>G130*G141*12/1000</f>
        <v>2328275.88</v>
      </c>
      <c r="H98" s="8">
        <f>H130*H141*12/1000</f>
        <v>2561094</v>
      </c>
      <c r="I98" s="8">
        <f>I130*I141*12/1000</f>
        <v>2817203.4</v>
      </c>
    </row>
    <row r="99" spans="1:9" ht="22.5" x14ac:dyDescent="0.2">
      <c r="A99" s="6" t="s">
        <v>80</v>
      </c>
      <c r="B99" s="7" t="s">
        <v>13</v>
      </c>
      <c r="C99" s="6" t="s">
        <v>14</v>
      </c>
      <c r="D99" s="8">
        <v>109.7</v>
      </c>
      <c r="E99" s="8">
        <f>E98/D98*100</f>
        <v>113.59313440647784</v>
      </c>
      <c r="F99" s="8">
        <f>F98/E98*100</f>
        <v>110.00304015880462</v>
      </c>
      <c r="G99" s="8">
        <f>G98/F98*100</f>
        <v>109.99805420057835</v>
      </c>
      <c r="H99" s="8">
        <f>H98/G98*100</f>
        <v>109.99959334715955</v>
      </c>
      <c r="I99" s="8">
        <f>I98/H98*100</f>
        <v>109.99999999999999</v>
      </c>
    </row>
    <row r="100" spans="1:9" ht="40.5" x14ac:dyDescent="0.2">
      <c r="A100" s="6" t="s">
        <v>81</v>
      </c>
      <c r="B100" s="7" t="s">
        <v>82</v>
      </c>
      <c r="C100" s="6" t="s">
        <v>83</v>
      </c>
      <c r="D100" s="4">
        <v>2010769.2</v>
      </c>
      <c r="E100" s="4">
        <f>E96-E98</f>
        <v>2382864.7999999998</v>
      </c>
      <c r="F100" s="4">
        <f>F96-F98</f>
        <v>2565937.122</v>
      </c>
      <c r="G100" s="4">
        <f>G96-G98</f>
        <v>2668675.6799999997</v>
      </c>
      <c r="H100" s="4">
        <f>H96-H98</f>
        <v>2828423.7</v>
      </c>
      <c r="I100" s="4">
        <f>I96-I98</f>
        <v>2999607.6</v>
      </c>
    </row>
    <row r="101" spans="1:9" ht="22.5" x14ac:dyDescent="0.2">
      <c r="A101" s="6" t="s">
        <v>84</v>
      </c>
      <c r="B101" s="7" t="s">
        <v>13</v>
      </c>
      <c r="C101" s="6" t="s">
        <v>14</v>
      </c>
      <c r="D101" s="4">
        <v>109.64</v>
      </c>
      <c r="E101" s="4">
        <f>E100/D100*100</f>
        <v>118.50513723802811</v>
      </c>
      <c r="F101" s="4">
        <f>F100/E100*100</f>
        <v>107.68286652268313</v>
      </c>
      <c r="G101" s="4">
        <f>G100/F100*100</f>
        <v>104.00393903338991</v>
      </c>
      <c r="H101" s="4">
        <f>H100/G100*100</f>
        <v>105.98604098644164</v>
      </c>
      <c r="I101" s="4">
        <f>I100/H100*100</f>
        <v>106.05227215427449</v>
      </c>
    </row>
    <row r="102" spans="1:9" ht="13.5" hidden="1" x14ac:dyDescent="0.2">
      <c r="A102" s="6"/>
      <c r="B102" s="7" t="s">
        <v>166</v>
      </c>
      <c r="C102" s="6"/>
      <c r="D102" s="4">
        <v>630008</v>
      </c>
      <c r="E102" s="4">
        <v>847394.2</v>
      </c>
      <c r="F102" s="4">
        <f>F134*F145*12/1000</f>
        <v>865786.5</v>
      </c>
      <c r="G102" s="4">
        <f>G134*G145*12/1000</f>
        <v>885020.88</v>
      </c>
      <c r="H102" s="4">
        <f>H134*H145*12/1000</f>
        <v>904689</v>
      </c>
      <c r="I102" s="4">
        <f>I134*I145*12/1000</f>
        <v>924793.2</v>
      </c>
    </row>
    <row r="103" spans="1:9" ht="13.5" hidden="1" x14ac:dyDescent="0.2">
      <c r="A103" s="6"/>
      <c r="B103" s="7" t="s">
        <v>13</v>
      </c>
      <c r="C103" s="6"/>
      <c r="D103" s="4">
        <v>105.8</v>
      </c>
      <c r="E103" s="4">
        <f>E102/D102*100</f>
        <v>134.50530786910642</v>
      </c>
      <c r="F103" s="4">
        <f>F102/E102*100</f>
        <v>102.17045384544761</v>
      </c>
      <c r="G103" s="4">
        <f>G102/F102*100</f>
        <v>102.22160775202663</v>
      </c>
      <c r="H103" s="4">
        <f>H102/G102*100</f>
        <v>102.22233400866203</v>
      </c>
      <c r="I103" s="4">
        <f>I102/H102*100</f>
        <v>102.22222222222221</v>
      </c>
    </row>
    <row r="104" spans="1:9" ht="13.5" hidden="1" x14ac:dyDescent="0.2">
      <c r="A104" s="6"/>
      <c r="B104" s="7" t="s">
        <v>26</v>
      </c>
      <c r="C104" s="6" t="s">
        <v>24</v>
      </c>
      <c r="D104" s="4">
        <f t="shared" ref="D104:I104" si="3">SUM(D105:D124)</f>
        <v>1655916.6</v>
      </c>
      <c r="E104" s="4">
        <f t="shared" si="3"/>
        <v>2011777.6</v>
      </c>
      <c r="F104" s="4">
        <f t="shared" si="3"/>
        <v>2155636</v>
      </c>
      <c r="G104" s="4">
        <f t="shared" si="3"/>
        <v>2307154</v>
      </c>
      <c r="H104" s="4">
        <f t="shared" si="3"/>
        <v>2456877</v>
      </c>
      <c r="I104" s="4">
        <f t="shared" si="3"/>
        <v>2638428</v>
      </c>
    </row>
    <row r="105" spans="1:9" ht="13.5" hidden="1" x14ac:dyDescent="0.2">
      <c r="A105" s="6"/>
      <c r="B105" s="7" t="s">
        <v>144</v>
      </c>
      <c r="C105" s="6" t="s">
        <v>24</v>
      </c>
      <c r="D105" s="4">
        <v>26724</v>
      </c>
      <c r="E105" s="4">
        <v>26583</v>
      </c>
      <c r="F105" s="4">
        <v>27993</v>
      </c>
      <c r="G105" s="4">
        <v>32192</v>
      </c>
      <c r="H105" s="4">
        <v>37021</v>
      </c>
      <c r="I105" s="4">
        <v>40723</v>
      </c>
    </row>
    <row r="106" spans="1:9" ht="13.5" hidden="1" x14ac:dyDescent="0.2">
      <c r="A106" s="6"/>
      <c r="B106" s="7" t="s">
        <v>145</v>
      </c>
      <c r="C106" s="6" t="s">
        <v>24</v>
      </c>
      <c r="D106" s="4">
        <v>9313</v>
      </c>
      <c r="E106" s="4">
        <v>8783</v>
      </c>
      <c r="F106" s="4">
        <v>10077</v>
      </c>
      <c r="G106" s="4">
        <v>10764</v>
      </c>
      <c r="H106" s="4">
        <v>12000</v>
      </c>
      <c r="I106" s="4">
        <v>13284</v>
      </c>
    </row>
    <row r="107" spans="1:9" ht="13.5" hidden="1" x14ac:dyDescent="0.2">
      <c r="A107" s="6"/>
      <c r="B107" s="7" t="s">
        <v>146</v>
      </c>
      <c r="C107" s="6" t="s">
        <v>24</v>
      </c>
      <c r="D107" s="4">
        <v>14068.6</v>
      </c>
      <c r="E107" s="4">
        <v>16079.6</v>
      </c>
      <c r="F107" s="4">
        <v>18648</v>
      </c>
      <c r="G107" s="4">
        <v>19320</v>
      </c>
      <c r="H107" s="4">
        <v>19320</v>
      </c>
      <c r="I107" s="4">
        <v>20022</v>
      </c>
    </row>
    <row r="108" spans="1:9" ht="13.5" hidden="1" x14ac:dyDescent="0.2">
      <c r="A108" s="6"/>
      <c r="B108" s="7" t="s">
        <v>147</v>
      </c>
      <c r="C108" s="6" t="s">
        <v>24</v>
      </c>
      <c r="D108" s="4">
        <v>15979</v>
      </c>
      <c r="E108" s="4">
        <v>17050</v>
      </c>
      <c r="F108" s="4">
        <v>15300</v>
      </c>
      <c r="G108" s="4">
        <v>16100</v>
      </c>
      <c r="H108" s="4">
        <v>16900</v>
      </c>
      <c r="I108" s="4">
        <v>17750</v>
      </c>
    </row>
    <row r="109" spans="1:9" ht="13.5" hidden="1" x14ac:dyDescent="0.2">
      <c r="A109" s="6"/>
      <c r="B109" s="7" t="s">
        <v>148</v>
      </c>
      <c r="C109" s="6" t="s">
        <v>24</v>
      </c>
      <c r="D109" s="4">
        <v>35764</v>
      </c>
      <c r="E109" s="4">
        <v>32780</v>
      </c>
      <c r="F109" s="4">
        <v>33000</v>
      </c>
      <c r="G109" s="4">
        <v>33000</v>
      </c>
      <c r="H109" s="4">
        <v>33000</v>
      </c>
      <c r="I109" s="4">
        <v>33000</v>
      </c>
    </row>
    <row r="110" spans="1:9" ht="27" hidden="1" x14ac:dyDescent="0.2">
      <c r="A110" s="6"/>
      <c r="B110" s="7" t="s">
        <v>149</v>
      </c>
      <c r="C110" s="6" t="s">
        <v>24</v>
      </c>
      <c r="D110" s="4">
        <v>159204</v>
      </c>
      <c r="E110" s="4">
        <v>187842</v>
      </c>
      <c r="F110" s="4">
        <v>198000</v>
      </c>
      <c r="G110" s="4">
        <v>208656</v>
      </c>
      <c r="H110" s="4">
        <v>219240</v>
      </c>
      <c r="I110" s="4">
        <v>230328</v>
      </c>
    </row>
    <row r="111" spans="1:9" ht="13.5" hidden="1" x14ac:dyDescent="0.2">
      <c r="A111" s="6"/>
      <c r="B111" s="7" t="s">
        <v>150</v>
      </c>
      <c r="C111" s="6" t="s">
        <v>24</v>
      </c>
      <c r="D111" s="4">
        <v>730811</v>
      </c>
      <c r="E111" s="4">
        <v>920573</v>
      </c>
      <c r="F111" s="4">
        <v>967151</v>
      </c>
      <c r="G111" s="4">
        <v>1034718</v>
      </c>
      <c r="H111" s="4">
        <v>1106578</v>
      </c>
      <c r="I111" s="4">
        <v>1182790</v>
      </c>
    </row>
    <row r="112" spans="1:9" ht="13.5" hidden="1" x14ac:dyDescent="0.2">
      <c r="A112" s="6"/>
      <c r="B112" s="7" t="s">
        <v>151</v>
      </c>
      <c r="C112" s="6" t="s">
        <v>24</v>
      </c>
      <c r="D112" s="4">
        <v>71494</v>
      </c>
      <c r="E112" s="4">
        <v>77007</v>
      </c>
      <c r="F112" s="4">
        <v>83990</v>
      </c>
      <c r="G112" s="4">
        <v>87300</v>
      </c>
      <c r="H112" s="4">
        <v>89250</v>
      </c>
      <c r="I112" s="4">
        <v>94500</v>
      </c>
    </row>
    <row r="113" spans="1:9" ht="13.5" hidden="1" x14ac:dyDescent="0.2">
      <c r="A113" s="6"/>
      <c r="B113" s="7" t="s">
        <v>152</v>
      </c>
      <c r="C113" s="6" t="s">
        <v>24</v>
      </c>
      <c r="D113" s="4">
        <v>160267</v>
      </c>
      <c r="E113" s="4">
        <v>212299</v>
      </c>
      <c r="F113" s="4">
        <v>222914</v>
      </c>
      <c r="G113" s="4">
        <v>244536</v>
      </c>
      <c r="H113" s="4">
        <v>266243</v>
      </c>
      <c r="I113" s="4">
        <v>289722</v>
      </c>
    </row>
    <row r="114" spans="1:9" ht="13.5" hidden="1" x14ac:dyDescent="0.2">
      <c r="A114" s="6"/>
      <c r="B114" s="7" t="s">
        <v>153</v>
      </c>
      <c r="C114" s="6" t="s">
        <v>24</v>
      </c>
      <c r="D114" s="4">
        <v>20433</v>
      </c>
      <c r="E114" s="4">
        <v>21501</v>
      </c>
      <c r="F114" s="4">
        <v>22361</v>
      </c>
      <c r="G114" s="4">
        <v>23256</v>
      </c>
      <c r="H114" s="4">
        <v>24186</v>
      </c>
      <c r="I114" s="4">
        <v>25153</v>
      </c>
    </row>
    <row r="115" spans="1:9" ht="13.5" hidden="1" x14ac:dyDescent="0.2">
      <c r="A115" s="6"/>
      <c r="B115" s="7" t="s">
        <v>154</v>
      </c>
      <c r="C115" s="6" t="s">
        <v>24</v>
      </c>
      <c r="D115" s="4">
        <v>30704</v>
      </c>
      <c r="E115" s="4">
        <v>30354</v>
      </c>
      <c r="F115" s="4">
        <v>39285</v>
      </c>
      <c r="G115" s="4">
        <v>44492</v>
      </c>
      <c r="H115" s="4">
        <v>48054</v>
      </c>
      <c r="I115" s="4">
        <v>52850</v>
      </c>
    </row>
    <row r="116" spans="1:9" ht="13.5" hidden="1" x14ac:dyDescent="0.2">
      <c r="A116" s="6"/>
      <c r="B116" s="7" t="s">
        <v>155</v>
      </c>
      <c r="C116" s="6" t="s">
        <v>24</v>
      </c>
      <c r="D116" s="4">
        <v>41569</v>
      </c>
      <c r="E116" s="4">
        <v>42969</v>
      </c>
      <c r="F116" s="4">
        <v>52005</v>
      </c>
      <c r="G116" s="4">
        <v>59741</v>
      </c>
      <c r="H116" s="4">
        <v>61740</v>
      </c>
      <c r="I116" s="4">
        <v>74088</v>
      </c>
    </row>
    <row r="117" spans="1:9" ht="13.5" hidden="1" x14ac:dyDescent="0.2">
      <c r="A117" s="6"/>
      <c r="B117" s="7" t="s">
        <v>156</v>
      </c>
      <c r="C117" s="6" t="s">
        <v>24</v>
      </c>
      <c r="D117" s="4">
        <v>5734</v>
      </c>
      <c r="E117" s="4">
        <v>6493</v>
      </c>
      <c r="F117" s="4">
        <v>6753</v>
      </c>
      <c r="G117" s="4">
        <v>7023</v>
      </c>
      <c r="H117" s="4">
        <v>7304</v>
      </c>
      <c r="I117" s="4">
        <v>7596</v>
      </c>
    </row>
    <row r="118" spans="1:9" ht="13.5" hidden="1" x14ac:dyDescent="0.2">
      <c r="A118" s="6"/>
      <c r="B118" s="7" t="s">
        <v>157</v>
      </c>
      <c r="C118" s="6" t="s">
        <v>24</v>
      </c>
      <c r="D118" s="4">
        <v>18025</v>
      </c>
      <c r="E118" s="4">
        <v>29362</v>
      </c>
      <c r="F118" s="4">
        <v>25617</v>
      </c>
      <c r="G118" s="4">
        <v>29315</v>
      </c>
      <c r="H118" s="4">
        <v>32715</v>
      </c>
      <c r="I118" s="4">
        <v>35436</v>
      </c>
    </row>
    <row r="119" spans="1:9" ht="13.5" hidden="1" x14ac:dyDescent="0.2">
      <c r="A119" s="6"/>
      <c r="B119" s="7" t="s">
        <v>158</v>
      </c>
      <c r="C119" s="6" t="s">
        <v>24</v>
      </c>
      <c r="D119" s="4">
        <v>32125</v>
      </c>
      <c r="E119" s="4">
        <v>60879</v>
      </c>
      <c r="F119" s="4">
        <v>86050</v>
      </c>
      <c r="G119" s="4">
        <v>96377</v>
      </c>
      <c r="H119" s="4">
        <v>107520</v>
      </c>
      <c r="I119" s="4">
        <v>120486</v>
      </c>
    </row>
    <row r="120" spans="1:9" ht="13.5" hidden="1" x14ac:dyDescent="0.2">
      <c r="A120" s="6"/>
      <c r="B120" s="7" t="s">
        <v>159</v>
      </c>
      <c r="C120" s="6" t="s">
        <v>24</v>
      </c>
      <c r="D120" s="4">
        <v>36440</v>
      </c>
      <c r="E120" s="4">
        <v>46734</v>
      </c>
      <c r="F120" s="4">
        <v>49071</v>
      </c>
      <c r="G120" s="4">
        <v>52920</v>
      </c>
      <c r="H120" s="4">
        <v>58000</v>
      </c>
      <c r="I120" s="4">
        <v>70560</v>
      </c>
    </row>
    <row r="121" spans="1:9" ht="13.5" hidden="1" x14ac:dyDescent="0.2">
      <c r="A121" s="6"/>
      <c r="B121" s="7" t="s">
        <v>160</v>
      </c>
      <c r="C121" s="6" t="s">
        <v>24</v>
      </c>
      <c r="D121" s="4">
        <v>3793</v>
      </c>
      <c r="E121" s="4">
        <v>4064</v>
      </c>
      <c r="F121" s="4">
        <v>4752</v>
      </c>
      <c r="G121" s="4">
        <v>5244</v>
      </c>
      <c r="H121" s="4">
        <v>5760</v>
      </c>
      <c r="I121" s="4">
        <v>6300</v>
      </c>
    </row>
    <row r="122" spans="1:9" ht="13.5" hidden="1" x14ac:dyDescent="0.2">
      <c r="A122" s="6"/>
      <c r="B122" s="7" t="s">
        <v>161</v>
      </c>
      <c r="C122" s="6" t="s">
        <v>24</v>
      </c>
      <c r="D122" s="4">
        <v>54640</v>
      </c>
      <c r="E122" s="4">
        <v>59095</v>
      </c>
      <c r="F122" s="4">
        <v>75000</v>
      </c>
      <c r="G122" s="4">
        <v>78000</v>
      </c>
      <c r="H122" s="4">
        <v>81120</v>
      </c>
      <c r="I122" s="4">
        <v>85987</v>
      </c>
    </row>
    <row r="123" spans="1:9" ht="13.5" hidden="1" x14ac:dyDescent="0.2">
      <c r="A123" s="6"/>
      <c r="B123" s="7" t="s">
        <v>162</v>
      </c>
      <c r="C123" s="6" t="s">
        <v>24</v>
      </c>
      <c r="D123" s="4">
        <v>118800</v>
      </c>
      <c r="E123" s="4">
        <v>137850</v>
      </c>
      <c r="F123" s="4">
        <v>141985</v>
      </c>
      <c r="G123" s="4">
        <v>146245</v>
      </c>
      <c r="H123" s="4">
        <v>150632</v>
      </c>
      <c r="I123" s="4">
        <v>155151</v>
      </c>
    </row>
    <row r="124" spans="1:9" ht="13.5" hidden="1" x14ac:dyDescent="0.2">
      <c r="A124" s="6"/>
      <c r="B124" s="7" t="s">
        <v>163</v>
      </c>
      <c r="C124" s="6" t="s">
        <v>24</v>
      </c>
      <c r="D124" s="4">
        <v>70029</v>
      </c>
      <c r="E124" s="4">
        <v>73480</v>
      </c>
      <c r="F124" s="4">
        <v>75684</v>
      </c>
      <c r="G124" s="4">
        <v>77955</v>
      </c>
      <c r="H124" s="4">
        <v>80294</v>
      </c>
      <c r="I124" s="4">
        <v>82702</v>
      </c>
    </row>
    <row r="125" spans="1:9" ht="27" x14ac:dyDescent="0.2">
      <c r="A125" s="6" t="s">
        <v>85</v>
      </c>
      <c r="B125" s="7" t="s">
        <v>86</v>
      </c>
      <c r="C125" s="6" t="s">
        <v>87</v>
      </c>
      <c r="D125" s="4">
        <v>9544</v>
      </c>
      <c r="E125" s="4">
        <v>9855</v>
      </c>
      <c r="F125" s="4">
        <f>F128+F134</f>
        <v>9840</v>
      </c>
      <c r="G125" s="4">
        <f>G128+G134</f>
        <v>9755</v>
      </c>
      <c r="H125" s="4">
        <f>H128+H134</f>
        <v>9750</v>
      </c>
      <c r="I125" s="4">
        <f>I128+I134</f>
        <v>9750</v>
      </c>
    </row>
    <row r="126" spans="1:9" ht="22.5" x14ac:dyDescent="0.2">
      <c r="A126" s="6" t="s">
        <v>88</v>
      </c>
      <c r="B126" s="7" t="s">
        <v>13</v>
      </c>
      <c r="C126" s="6" t="s">
        <v>14</v>
      </c>
      <c r="D126" s="4">
        <v>98.29</v>
      </c>
      <c r="E126" s="4">
        <f>E125/D125*100</f>
        <v>103.25859178541492</v>
      </c>
      <c r="F126" s="4">
        <f>F125/E125*100</f>
        <v>99.847792998477928</v>
      </c>
      <c r="G126" s="4">
        <f>G125/F125*100</f>
        <v>99.136178861788622</v>
      </c>
      <c r="H126" s="4">
        <f>H125/G125*100</f>
        <v>99.948744233726288</v>
      </c>
      <c r="I126" s="4">
        <f>I125/H125*100</f>
        <v>100</v>
      </c>
    </row>
    <row r="127" spans="1:9" ht="13.5" hidden="1" x14ac:dyDescent="0.2">
      <c r="A127" s="6"/>
      <c r="B127" s="7" t="s">
        <v>89</v>
      </c>
      <c r="C127" s="6"/>
      <c r="D127" s="11"/>
      <c r="E127" s="11"/>
      <c r="F127" s="11"/>
      <c r="G127" s="11"/>
      <c r="H127" s="11"/>
      <c r="I127" s="11"/>
    </row>
    <row r="128" spans="1:9" ht="27" x14ac:dyDescent="0.2">
      <c r="A128" s="6" t="s">
        <v>90</v>
      </c>
      <c r="B128" s="7" t="s">
        <v>91</v>
      </c>
      <c r="C128" s="6" t="s">
        <v>87</v>
      </c>
      <c r="D128" s="4">
        <v>7769</v>
      </c>
      <c r="E128" s="4">
        <v>7574</v>
      </c>
      <c r="F128" s="4">
        <v>7555</v>
      </c>
      <c r="G128" s="4">
        <v>7465</v>
      </c>
      <c r="H128" s="4">
        <v>7455</v>
      </c>
      <c r="I128" s="4">
        <v>7450</v>
      </c>
    </row>
    <row r="129" spans="1:9" ht="22.5" x14ac:dyDescent="0.2">
      <c r="A129" s="6" t="s">
        <v>92</v>
      </c>
      <c r="B129" s="7" t="s">
        <v>13</v>
      </c>
      <c r="C129" s="6" t="s">
        <v>14</v>
      </c>
      <c r="D129" s="4">
        <v>96.76</v>
      </c>
      <c r="E129" s="4">
        <f>E128/D128*100</f>
        <v>97.490024456171966</v>
      </c>
      <c r="F129" s="4">
        <f>F128/E128*100</f>
        <v>99.749141800897817</v>
      </c>
      <c r="G129" s="4">
        <f>G128/F128*100</f>
        <v>98.808735936465922</v>
      </c>
      <c r="H129" s="4">
        <f>H128/G128*100</f>
        <v>99.866041527126598</v>
      </c>
      <c r="I129" s="4">
        <f>I128/H128*100</f>
        <v>99.932930918846409</v>
      </c>
    </row>
    <row r="130" spans="1:9" ht="22.5" x14ac:dyDescent="0.2">
      <c r="A130" s="6" t="s">
        <v>93</v>
      </c>
      <c r="B130" s="7" t="s">
        <v>94</v>
      </c>
      <c r="C130" s="6" t="s">
        <v>87</v>
      </c>
      <c r="D130" s="4">
        <v>3951</v>
      </c>
      <c r="E130" s="4">
        <v>3945</v>
      </c>
      <c r="F130" s="4">
        <v>3945</v>
      </c>
      <c r="G130" s="4">
        <v>3945</v>
      </c>
      <c r="H130" s="4">
        <v>3945</v>
      </c>
      <c r="I130" s="4">
        <v>3945</v>
      </c>
    </row>
    <row r="131" spans="1:9" ht="22.5" x14ac:dyDescent="0.2">
      <c r="A131" s="6" t="s">
        <v>95</v>
      </c>
      <c r="B131" s="7" t="s">
        <v>13</v>
      </c>
      <c r="C131" s="6" t="s">
        <v>14</v>
      </c>
      <c r="D131" s="4">
        <v>97.34</v>
      </c>
      <c r="E131" s="4">
        <f>E130/D130*100</f>
        <v>99.84813971146545</v>
      </c>
      <c r="F131" s="4">
        <f>F130/E130*100</f>
        <v>100</v>
      </c>
      <c r="G131" s="4">
        <f>G130/F130*100</f>
        <v>100</v>
      </c>
      <c r="H131" s="4">
        <f>H130/G130*100</f>
        <v>100</v>
      </c>
      <c r="I131" s="4">
        <f>I130/H130*100</f>
        <v>100</v>
      </c>
    </row>
    <row r="132" spans="1:9" ht="40.5" x14ac:dyDescent="0.2">
      <c r="A132" s="6" t="s">
        <v>96</v>
      </c>
      <c r="B132" s="7" t="s">
        <v>97</v>
      </c>
      <c r="C132" s="6" t="s">
        <v>87</v>
      </c>
      <c r="D132" s="4">
        <v>3818</v>
      </c>
      <c r="E132" s="4">
        <f>E128-E130</f>
        <v>3629</v>
      </c>
      <c r="F132" s="4">
        <f>F128-F130</f>
        <v>3610</v>
      </c>
      <c r="G132" s="4">
        <f>G128-G130</f>
        <v>3520</v>
      </c>
      <c r="H132" s="4">
        <f>H128-H130</f>
        <v>3510</v>
      </c>
      <c r="I132" s="4">
        <f>I128-I130</f>
        <v>3505</v>
      </c>
    </row>
    <row r="133" spans="1:9" ht="22.5" x14ac:dyDescent="0.2">
      <c r="A133" s="6" t="s">
        <v>98</v>
      </c>
      <c r="B133" s="7" t="s">
        <v>13</v>
      </c>
      <c r="C133" s="6" t="s">
        <v>14</v>
      </c>
      <c r="D133" s="4">
        <v>96.1</v>
      </c>
      <c r="E133" s="4">
        <f>E132/D132*100</f>
        <v>95.049764274489263</v>
      </c>
      <c r="F133" s="4">
        <f>F132/E132*100</f>
        <v>99.476439790575924</v>
      </c>
      <c r="G133" s="4">
        <f>G132/F132*100</f>
        <v>97.50692520775624</v>
      </c>
      <c r="H133" s="4">
        <f>H132/G132*100</f>
        <v>99.715909090909093</v>
      </c>
      <c r="I133" s="4">
        <f>I132/H132*100</f>
        <v>99.857549857549856</v>
      </c>
    </row>
    <row r="134" spans="1:9" ht="27" x14ac:dyDescent="0.2">
      <c r="A134" s="6" t="s">
        <v>99</v>
      </c>
      <c r="B134" s="7" t="s">
        <v>100</v>
      </c>
      <c r="C134" s="6" t="s">
        <v>87</v>
      </c>
      <c r="D134" s="4">
        <v>1775</v>
      </c>
      <c r="E134" s="4">
        <v>2281</v>
      </c>
      <c r="F134" s="4">
        <v>2285</v>
      </c>
      <c r="G134" s="4">
        <v>2290</v>
      </c>
      <c r="H134" s="4">
        <v>2295</v>
      </c>
      <c r="I134" s="4">
        <v>2300</v>
      </c>
    </row>
    <row r="135" spans="1:9" ht="22.5" x14ac:dyDescent="0.2">
      <c r="A135" s="6" t="s">
        <v>101</v>
      </c>
      <c r="B135" s="7" t="s">
        <v>13</v>
      </c>
      <c r="C135" s="6" t="s">
        <v>14</v>
      </c>
      <c r="D135" s="4">
        <v>105.8</v>
      </c>
      <c r="E135" s="4">
        <f>E134/D134*100</f>
        <v>128.50704225352112</v>
      </c>
      <c r="F135" s="4">
        <f>F134/E134*100</f>
        <v>100.17536168347216</v>
      </c>
      <c r="G135" s="4">
        <f>G134/F134*100</f>
        <v>100.21881838074398</v>
      </c>
      <c r="H135" s="4">
        <f>H134/G134*100</f>
        <v>100.21834061135371</v>
      </c>
      <c r="I135" s="4">
        <f>I134/H134*100</f>
        <v>100.21786492374727</v>
      </c>
    </row>
    <row r="136" spans="1:9" ht="27" x14ac:dyDescent="0.2">
      <c r="A136" s="6" t="s">
        <v>102</v>
      </c>
      <c r="B136" s="12" t="s">
        <v>103</v>
      </c>
      <c r="C136" s="6" t="s">
        <v>104</v>
      </c>
      <c r="D136" s="4">
        <v>37848.35</v>
      </c>
      <c r="E136" s="4">
        <v>43584</v>
      </c>
      <c r="F136" s="4">
        <f>F93/12/F125*1000</f>
        <v>46988.27489837398</v>
      </c>
      <c r="G136" s="4">
        <f>G93/12/G125*1000</f>
        <v>50247.500427131396</v>
      </c>
      <c r="H136" s="4">
        <f>H93/12/H125*1000</f>
        <v>53796.63846153846</v>
      </c>
      <c r="I136" s="4">
        <f>I93/12/I125*1000</f>
        <v>57620.548717948717</v>
      </c>
    </row>
    <row r="137" spans="1:9" ht="22.5" x14ac:dyDescent="0.2">
      <c r="A137" s="6" t="s">
        <v>105</v>
      </c>
      <c r="B137" s="7" t="s">
        <v>13</v>
      </c>
      <c r="C137" s="6" t="s">
        <v>14</v>
      </c>
      <c r="D137" s="4">
        <v>113.54</v>
      </c>
      <c r="E137" s="4">
        <f>E136/D136*100</f>
        <v>115.15429338399163</v>
      </c>
      <c r="F137" s="4">
        <f>F136/E136*100</f>
        <v>107.81083631234851</v>
      </c>
      <c r="G137" s="4">
        <f>G136/F136*100</f>
        <v>106.93625279031089</v>
      </c>
      <c r="H137" s="4">
        <f>H136/G136*100</f>
        <v>107.06331261105018</v>
      </c>
      <c r="I137" s="4">
        <f>I136/H136*100</f>
        <v>107.10808401001512</v>
      </c>
    </row>
    <row r="138" spans="1:9" ht="13.5" hidden="1" x14ac:dyDescent="0.2">
      <c r="A138" s="6"/>
      <c r="B138" s="7" t="s">
        <v>106</v>
      </c>
      <c r="C138" s="6"/>
      <c r="D138" s="11"/>
      <c r="E138" s="11"/>
      <c r="F138" s="11"/>
      <c r="G138" s="11"/>
      <c r="H138" s="11"/>
      <c r="I138" s="11"/>
    </row>
    <row r="139" spans="1:9" ht="27" x14ac:dyDescent="0.2">
      <c r="A139" s="6" t="s">
        <v>107</v>
      </c>
      <c r="B139" s="7" t="s">
        <v>76</v>
      </c>
      <c r="C139" s="6" t="s">
        <v>104</v>
      </c>
      <c r="D139" s="4">
        <v>40064.9</v>
      </c>
      <c r="E139" s="4">
        <v>47387.4</v>
      </c>
      <c r="F139" s="4">
        <v>51650</v>
      </c>
      <c r="G139" s="4">
        <v>55782</v>
      </c>
      <c r="H139" s="4">
        <v>60245</v>
      </c>
      <c r="I139" s="4">
        <v>65065</v>
      </c>
    </row>
    <row r="140" spans="1:9" ht="22.5" x14ac:dyDescent="0.2">
      <c r="A140" s="6" t="s">
        <v>108</v>
      </c>
      <c r="B140" s="7" t="s">
        <v>13</v>
      </c>
      <c r="C140" s="6" t="s">
        <v>14</v>
      </c>
      <c r="D140" s="4">
        <v>114.6</v>
      </c>
      <c r="E140" s="4">
        <f>E139/D139*100</f>
        <v>118.27659622262878</v>
      </c>
      <c r="F140" s="4">
        <f>F139/E139*100</f>
        <v>108.99521813815487</v>
      </c>
      <c r="G140" s="4">
        <f>G139/F139*100</f>
        <v>108</v>
      </c>
      <c r="H140" s="4">
        <f>H139/G139*100</f>
        <v>108.0007887849127</v>
      </c>
      <c r="I140" s="4">
        <f>I139/H139*100</f>
        <v>108.00066395551498</v>
      </c>
    </row>
    <row r="141" spans="1:9" ht="22.5" x14ac:dyDescent="0.2">
      <c r="A141" s="6" t="s">
        <v>109</v>
      </c>
      <c r="B141" s="7" t="s">
        <v>79</v>
      </c>
      <c r="C141" s="6" t="s">
        <v>104</v>
      </c>
      <c r="D141" s="4">
        <v>35729.199999999997</v>
      </c>
      <c r="E141" s="4">
        <v>40647.9</v>
      </c>
      <c r="F141" s="4">
        <v>44711.7</v>
      </c>
      <c r="G141" s="4">
        <v>49182</v>
      </c>
      <c r="H141" s="4">
        <v>54100</v>
      </c>
      <c r="I141" s="4">
        <v>59510</v>
      </c>
    </row>
    <row r="142" spans="1:9" ht="22.5" x14ac:dyDescent="0.2">
      <c r="A142" s="6" t="s">
        <v>110</v>
      </c>
      <c r="B142" s="7" t="s">
        <v>13</v>
      </c>
      <c r="C142" s="6" t="s">
        <v>14</v>
      </c>
      <c r="D142" s="4">
        <v>112.76</v>
      </c>
      <c r="E142" s="4">
        <f>E141/D141*100</f>
        <v>113.76661106322001</v>
      </c>
      <c r="F142" s="4">
        <f>F141/E141*100</f>
        <v>109.99756444982395</v>
      </c>
      <c r="G142" s="4">
        <f>G141/F141*100</f>
        <v>109.99805420057838</v>
      </c>
      <c r="H142" s="4">
        <f>H141/G141*100</f>
        <v>109.99959334715952</v>
      </c>
      <c r="I142" s="4">
        <f>I141/H141*100</f>
        <v>110.00000000000001</v>
      </c>
    </row>
    <row r="143" spans="1:9" ht="40.5" x14ac:dyDescent="0.2">
      <c r="A143" s="6" t="s">
        <v>111</v>
      </c>
      <c r="B143" s="7" t="s">
        <v>82</v>
      </c>
      <c r="C143" s="6" t="s">
        <v>104</v>
      </c>
      <c r="D143" s="4">
        <v>43887.93</v>
      </c>
      <c r="E143" s="4">
        <v>54718.12</v>
      </c>
      <c r="F143" s="4">
        <f>F100/12/F132*1000</f>
        <v>59232.158864265926</v>
      </c>
      <c r="G143" s="4">
        <f>G100/12/G132*1000</f>
        <v>63178.875</v>
      </c>
      <c r="H143" s="4">
        <f>H100/12/H132*1000</f>
        <v>67151.559829059828</v>
      </c>
      <c r="I143" s="4">
        <f>I100/12/I132*1000</f>
        <v>71317.34664764622</v>
      </c>
    </row>
    <row r="144" spans="1:9" ht="22.5" x14ac:dyDescent="0.2">
      <c r="A144" s="6" t="s">
        <v>111</v>
      </c>
      <c r="B144" s="7" t="s">
        <v>13</v>
      </c>
      <c r="C144" s="6" t="s">
        <v>14</v>
      </c>
      <c r="D144" s="4">
        <v>114.1</v>
      </c>
      <c r="E144" s="4">
        <f>E143/D143*100</f>
        <v>124.67692142235917</v>
      </c>
      <c r="F144" s="4">
        <f>F143/E143*100</f>
        <v>108.2496234597715</v>
      </c>
      <c r="G144" s="4">
        <f>G143/F143*100</f>
        <v>106.66313065640274</v>
      </c>
      <c r="H144" s="4">
        <f>H143/G143*100</f>
        <v>106.28799551916654</v>
      </c>
      <c r="I144" s="4">
        <f>I143/H143*100</f>
        <v>106.20355927574991</v>
      </c>
    </row>
    <row r="145" spans="1:9" ht="27" x14ac:dyDescent="0.2">
      <c r="A145" s="6" t="s">
        <v>112</v>
      </c>
      <c r="B145" s="7" t="s">
        <v>113</v>
      </c>
      <c r="C145" s="6" t="s">
        <v>104</v>
      </c>
      <c r="D145" s="4">
        <v>27939.599999999999</v>
      </c>
      <c r="E145" s="4">
        <v>30955.7</v>
      </c>
      <c r="F145" s="4">
        <v>31575</v>
      </c>
      <c r="G145" s="4">
        <v>32206</v>
      </c>
      <c r="H145" s="4">
        <v>32850</v>
      </c>
      <c r="I145" s="4">
        <v>33507</v>
      </c>
    </row>
    <row r="146" spans="1:9" ht="22.5" x14ac:dyDescent="0.2">
      <c r="A146" s="6" t="s">
        <v>114</v>
      </c>
      <c r="B146" s="7" t="s">
        <v>13</v>
      </c>
      <c r="C146" s="6" t="s">
        <v>14</v>
      </c>
      <c r="D146" s="4">
        <v>110.9</v>
      </c>
      <c r="E146" s="4">
        <f>E145/D145*100</f>
        <v>110.79507222723304</v>
      </c>
      <c r="F146" s="4">
        <f>F145/E145*100</f>
        <v>102.00060085864639</v>
      </c>
      <c r="G146" s="4">
        <f>G145/F145*100</f>
        <v>101.99841646872525</v>
      </c>
      <c r="H146" s="4">
        <f>H145/G145*100</f>
        <v>101.99962739862139</v>
      </c>
      <c r="I146" s="4">
        <f>I145/H145*100</f>
        <v>102</v>
      </c>
    </row>
    <row r="147" spans="1:9" ht="13.5" hidden="1" x14ac:dyDescent="0.2">
      <c r="A147" s="6"/>
      <c r="B147" s="7" t="s">
        <v>26</v>
      </c>
      <c r="C147" s="6"/>
      <c r="D147" s="11"/>
      <c r="E147" s="11"/>
      <c r="F147" s="11"/>
      <c r="G147" s="11"/>
      <c r="H147" s="11"/>
      <c r="I147" s="11"/>
    </row>
    <row r="148" spans="1:9" ht="13.5" hidden="1" x14ac:dyDescent="0.2">
      <c r="A148" s="6"/>
      <c r="B148" s="7" t="s">
        <v>144</v>
      </c>
      <c r="C148" s="6" t="s">
        <v>24</v>
      </c>
      <c r="D148" s="4">
        <v>27.8</v>
      </c>
      <c r="E148" s="4">
        <v>31.65</v>
      </c>
      <c r="F148" s="4">
        <v>33.229999999999997</v>
      </c>
      <c r="G148" s="4">
        <v>38.21</v>
      </c>
      <c r="H148" s="4">
        <v>43.94</v>
      </c>
      <c r="I148" s="4">
        <v>48.34</v>
      </c>
    </row>
    <row r="149" spans="1:9" ht="13.5" hidden="1" x14ac:dyDescent="0.2">
      <c r="A149" s="6"/>
      <c r="B149" s="7" t="s">
        <v>145</v>
      </c>
      <c r="C149" s="6" t="s">
        <v>24</v>
      </c>
      <c r="D149" s="4">
        <v>19.899999999999999</v>
      </c>
      <c r="E149" s="4">
        <v>19.8</v>
      </c>
      <c r="F149" s="4">
        <v>22.1</v>
      </c>
      <c r="G149" s="4">
        <v>23</v>
      </c>
      <c r="H149" s="4">
        <v>25</v>
      </c>
      <c r="I149" s="4">
        <v>27</v>
      </c>
    </row>
    <row r="150" spans="1:9" ht="13.5" hidden="1" x14ac:dyDescent="0.2">
      <c r="A150" s="6"/>
      <c r="B150" s="7" t="s">
        <v>146</v>
      </c>
      <c r="C150" s="6" t="s">
        <v>24</v>
      </c>
      <c r="D150" s="4">
        <v>16.75</v>
      </c>
      <c r="E150" s="4">
        <v>19.420000000000002</v>
      </c>
      <c r="F150" s="4">
        <v>22.2</v>
      </c>
      <c r="G150" s="4">
        <v>23</v>
      </c>
      <c r="H150" s="4">
        <v>23</v>
      </c>
      <c r="I150" s="4">
        <v>23.5</v>
      </c>
    </row>
    <row r="151" spans="1:9" ht="13.5" hidden="1" x14ac:dyDescent="0.2">
      <c r="A151" s="6"/>
      <c r="B151" s="7" t="s">
        <v>147</v>
      </c>
      <c r="C151" s="6" t="s">
        <v>24</v>
      </c>
      <c r="D151" s="4">
        <v>24.46</v>
      </c>
      <c r="E151" s="4">
        <v>26.31</v>
      </c>
      <c r="F151" s="4">
        <v>28.33</v>
      </c>
      <c r="G151" s="4">
        <v>29.82</v>
      </c>
      <c r="H151" s="4">
        <v>31.3</v>
      </c>
      <c r="I151" s="4">
        <v>32.869999999999997</v>
      </c>
    </row>
    <row r="152" spans="1:9" ht="13.5" hidden="1" x14ac:dyDescent="0.2">
      <c r="A152" s="6"/>
      <c r="B152" s="7" t="s">
        <v>148</v>
      </c>
      <c r="C152" s="6" t="s">
        <v>24</v>
      </c>
      <c r="D152" s="4">
        <v>29.51</v>
      </c>
      <c r="E152" s="4">
        <v>28.75</v>
      </c>
      <c r="F152" s="4">
        <v>34.35</v>
      </c>
      <c r="G152" s="4">
        <v>34.35</v>
      </c>
      <c r="H152" s="4">
        <v>34.35</v>
      </c>
      <c r="I152" s="4">
        <v>34.35</v>
      </c>
    </row>
    <row r="153" spans="1:9" ht="27" hidden="1" x14ac:dyDescent="0.2">
      <c r="A153" s="6"/>
      <c r="B153" s="7" t="s">
        <v>149</v>
      </c>
      <c r="C153" s="6" t="s">
        <v>24</v>
      </c>
      <c r="D153" s="4">
        <v>31.66</v>
      </c>
      <c r="E153" s="4">
        <v>37.450000000000003</v>
      </c>
      <c r="F153" s="4">
        <v>39.299999999999997</v>
      </c>
      <c r="G153" s="4">
        <v>41.4</v>
      </c>
      <c r="H153" s="4">
        <v>43.5</v>
      </c>
      <c r="I153" s="4">
        <v>45.7</v>
      </c>
    </row>
    <row r="154" spans="1:9" ht="13.5" hidden="1" x14ac:dyDescent="0.2">
      <c r="A154" s="6"/>
      <c r="B154" s="7" t="s">
        <v>150</v>
      </c>
      <c r="C154" s="6" t="s">
        <v>24</v>
      </c>
      <c r="D154" s="4">
        <v>53.05</v>
      </c>
      <c r="E154" s="4">
        <v>67.95</v>
      </c>
      <c r="F154" s="4">
        <v>69.3</v>
      </c>
      <c r="G154" s="4">
        <v>72.77</v>
      </c>
      <c r="H154" s="4">
        <v>76.400000000000006</v>
      </c>
      <c r="I154" s="4">
        <v>80.2</v>
      </c>
    </row>
    <row r="155" spans="1:9" ht="13.5" hidden="1" x14ac:dyDescent="0.2">
      <c r="A155" s="6"/>
      <c r="B155" s="7" t="s">
        <v>151</v>
      </c>
      <c r="C155" s="6" t="s">
        <v>24</v>
      </c>
      <c r="D155" s="4">
        <v>30.24</v>
      </c>
      <c r="E155" s="4">
        <v>34.5</v>
      </c>
      <c r="F155" s="4">
        <v>40</v>
      </c>
      <c r="G155" s="4">
        <v>41.97</v>
      </c>
      <c r="H155" s="4">
        <v>44.5</v>
      </c>
      <c r="I155" s="4">
        <v>47</v>
      </c>
    </row>
    <row r="156" spans="1:9" ht="13.5" hidden="1" x14ac:dyDescent="0.2">
      <c r="A156" s="6"/>
      <c r="B156" s="7" t="s">
        <v>152</v>
      </c>
      <c r="C156" s="6" t="s">
        <v>24</v>
      </c>
      <c r="D156" s="4">
        <v>37.01</v>
      </c>
      <c r="E156" s="4">
        <v>47.92</v>
      </c>
      <c r="F156" s="4">
        <v>50.32</v>
      </c>
      <c r="G156" s="4">
        <v>55.2</v>
      </c>
      <c r="H156" s="4">
        <v>60.1</v>
      </c>
      <c r="I156" s="4">
        <v>65.400000000000006</v>
      </c>
    </row>
    <row r="157" spans="1:9" ht="13.5" hidden="1" x14ac:dyDescent="0.2">
      <c r="A157" s="6"/>
      <c r="B157" s="7" t="s">
        <v>153</v>
      </c>
      <c r="C157" s="6" t="s">
        <v>24</v>
      </c>
      <c r="D157" s="4">
        <v>25.95</v>
      </c>
      <c r="E157" s="4">
        <v>28</v>
      </c>
      <c r="F157" s="4">
        <v>29.12</v>
      </c>
      <c r="G157" s="4">
        <v>30.28</v>
      </c>
      <c r="H157" s="4">
        <v>31.49</v>
      </c>
      <c r="I157" s="4">
        <v>32.75</v>
      </c>
    </row>
    <row r="158" spans="1:9" ht="13.5" hidden="1" x14ac:dyDescent="0.2">
      <c r="A158" s="6"/>
      <c r="B158" s="7" t="s">
        <v>154</v>
      </c>
      <c r="C158" s="6" t="s">
        <v>24</v>
      </c>
      <c r="D158" s="4">
        <v>31.59</v>
      </c>
      <c r="E158" s="4">
        <v>34.18</v>
      </c>
      <c r="F158" s="4">
        <v>38.909999999999997</v>
      </c>
      <c r="G158" s="4">
        <v>42.62</v>
      </c>
      <c r="H158" s="4">
        <v>46.03</v>
      </c>
      <c r="I158" s="4">
        <v>50.05</v>
      </c>
    </row>
    <row r="159" spans="1:9" ht="13.5" hidden="1" x14ac:dyDescent="0.2">
      <c r="A159" s="6"/>
      <c r="B159" s="7" t="s">
        <v>155</v>
      </c>
      <c r="C159" s="6" t="s">
        <v>24</v>
      </c>
      <c r="D159" s="4">
        <v>35.35</v>
      </c>
      <c r="E159" s="4">
        <v>36.54</v>
      </c>
      <c r="F159" s="4">
        <v>44.22</v>
      </c>
      <c r="G159" s="4">
        <v>50.8</v>
      </c>
      <c r="H159" s="4">
        <v>52.5</v>
      </c>
      <c r="I159" s="4">
        <v>63</v>
      </c>
    </row>
    <row r="160" spans="1:9" ht="13.5" hidden="1" x14ac:dyDescent="0.2">
      <c r="A160" s="6"/>
      <c r="B160" s="7" t="s">
        <v>156</v>
      </c>
      <c r="C160" s="6" t="s">
        <v>24</v>
      </c>
      <c r="D160" s="4">
        <v>25.77</v>
      </c>
      <c r="E160" s="4">
        <v>27.56</v>
      </c>
      <c r="F160" s="4">
        <v>28.68</v>
      </c>
      <c r="G160" s="4">
        <v>29.83</v>
      </c>
      <c r="H160" s="4">
        <v>31.02</v>
      </c>
      <c r="I160" s="4">
        <v>32.26</v>
      </c>
    </row>
    <row r="161" spans="1:9" ht="13.5" hidden="1" x14ac:dyDescent="0.2">
      <c r="A161" s="6"/>
      <c r="B161" s="7" t="s">
        <v>157</v>
      </c>
      <c r="C161" s="6" t="s">
        <v>24</v>
      </c>
      <c r="D161" s="4">
        <v>23</v>
      </c>
      <c r="E161" s="4">
        <v>27</v>
      </c>
      <c r="F161" s="4">
        <v>30</v>
      </c>
      <c r="G161" s="4">
        <v>31</v>
      </c>
      <c r="H161" s="4">
        <v>33</v>
      </c>
      <c r="I161" s="4">
        <v>45</v>
      </c>
    </row>
    <row r="162" spans="1:9" ht="13.5" hidden="1" x14ac:dyDescent="0.2">
      <c r="A162" s="6"/>
      <c r="B162" s="7" t="s">
        <v>158</v>
      </c>
      <c r="C162" s="6" t="s">
        <v>24</v>
      </c>
      <c r="D162" s="4">
        <v>56.96</v>
      </c>
      <c r="E162" s="4">
        <v>65.040000000000006</v>
      </c>
      <c r="F162" s="4">
        <v>68.3</v>
      </c>
      <c r="G162" s="4">
        <v>71.709999999999994</v>
      </c>
      <c r="H162" s="4">
        <v>75.3</v>
      </c>
      <c r="I162" s="4">
        <v>79.06</v>
      </c>
    </row>
    <row r="163" spans="1:9" ht="13.5" hidden="1" x14ac:dyDescent="0.2">
      <c r="A163" s="6"/>
      <c r="B163" s="7" t="s">
        <v>159</v>
      </c>
      <c r="C163" s="6" t="s">
        <v>24</v>
      </c>
      <c r="D163" s="4">
        <v>30.07</v>
      </c>
      <c r="E163" s="4">
        <v>39.74</v>
      </c>
      <c r="F163" s="4">
        <v>41.73</v>
      </c>
      <c r="G163" s="4">
        <v>45</v>
      </c>
      <c r="H163" s="4">
        <v>50</v>
      </c>
      <c r="I163" s="4">
        <v>60</v>
      </c>
    </row>
    <row r="164" spans="1:9" ht="13.5" hidden="1" x14ac:dyDescent="0.2">
      <c r="A164" s="6"/>
      <c r="B164" s="7" t="s">
        <v>160</v>
      </c>
      <c r="C164" s="6" t="s">
        <v>24</v>
      </c>
      <c r="D164" s="4">
        <v>18.600000000000001</v>
      </c>
      <c r="E164" s="4">
        <v>21.2</v>
      </c>
      <c r="F164" s="4">
        <v>22</v>
      </c>
      <c r="G164" s="4">
        <v>23</v>
      </c>
      <c r="H164" s="4">
        <v>24</v>
      </c>
      <c r="I164" s="4">
        <v>25</v>
      </c>
    </row>
    <row r="165" spans="1:9" ht="13.5" hidden="1" x14ac:dyDescent="0.2">
      <c r="A165" s="6"/>
      <c r="B165" s="7" t="s">
        <v>161</v>
      </c>
      <c r="C165" s="6" t="s">
        <v>24</v>
      </c>
      <c r="D165" s="4">
        <v>46.94</v>
      </c>
      <c r="E165" s="4">
        <v>45.18</v>
      </c>
      <c r="F165" s="4">
        <v>57.34</v>
      </c>
      <c r="G165" s="4">
        <v>59.63</v>
      </c>
      <c r="H165" s="4">
        <v>62.02</v>
      </c>
      <c r="I165" s="4">
        <v>65.739999999999995</v>
      </c>
    </row>
    <row r="166" spans="1:9" ht="13.5" hidden="1" x14ac:dyDescent="0.2">
      <c r="A166" s="6"/>
      <c r="B166" s="7" t="s">
        <v>162</v>
      </c>
      <c r="C166" s="6" t="s">
        <v>24</v>
      </c>
      <c r="D166" s="4">
        <v>42.13</v>
      </c>
      <c r="E166" s="4">
        <v>48.68</v>
      </c>
      <c r="F166" s="4">
        <v>50.14</v>
      </c>
      <c r="G166" s="4">
        <v>51.64</v>
      </c>
      <c r="H166" s="4">
        <v>53.19</v>
      </c>
      <c r="I166" s="4">
        <v>54.79</v>
      </c>
    </row>
    <row r="167" spans="1:9" ht="13.5" hidden="1" x14ac:dyDescent="0.2">
      <c r="A167" s="6"/>
      <c r="B167" s="7" t="s">
        <v>163</v>
      </c>
      <c r="C167" s="6" t="s">
        <v>24</v>
      </c>
      <c r="D167" s="4">
        <v>40.81</v>
      </c>
      <c r="E167" s="4">
        <v>47.47</v>
      </c>
      <c r="F167" s="4">
        <v>48.89</v>
      </c>
      <c r="G167" s="4">
        <v>50.36</v>
      </c>
      <c r="H167" s="4">
        <v>51.87</v>
      </c>
      <c r="I167" s="4">
        <v>53.43</v>
      </c>
    </row>
    <row r="168" spans="1:9" ht="13.5" x14ac:dyDescent="0.2">
      <c r="A168" s="6" t="s">
        <v>115</v>
      </c>
      <c r="B168" s="7" t="s">
        <v>116</v>
      </c>
      <c r="C168" s="6" t="s">
        <v>14</v>
      </c>
      <c r="D168" s="4">
        <v>100.4</v>
      </c>
      <c r="E168" s="4">
        <f>E137/E90*100</f>
        <v>108.73870952218283</v>
      </c>
      <c r="F168" s="4">
        <f>F137/F90*100</f>
        <v>101.13586896092733</v>
      </c>
      <c r="G168" s="4">
        <f>G137/G90*100</f>
        <v>102.13586703945643</v>
      </c>
      <c r="H168" s="4">
        <f>H137/H90*100</f>
        <v>102.94549289524055</v>
      </c>
      <c r="I168" s="4">
        <f>I137/I90*100</f>
        <v>102.98854231732224</v>
      </c>
    </row>
    <row r="169" spans="1:9" ht="13.5" x14ac:dyDescent="0.2">
      <c r="A169" s="6" t="s">
        <v>117</v>
      </c>
      <c r="B169" s="7" t="s">
        <v>118</v>
      </c>
      <c r="C169" s="6" t="s">
        <v>24</v>
      </c>
      <c r="D169" s="4">
        <f t="shared" ref="D169:I169" si="4">D170*D8*1000*12/1000</f>
        <v>14801101.415999999</v>
      </c>
      <c r="E169" s="4">
        <f t="shared" si="4"/>
        <v>16808483.015999999</v>
      </c>
      <c r="F169" s="4">
        <f t="shared" si="4"/>
        <v>18116920.800000001</v>
      </c>
      <c r="G169" s="4">
        <f t="shared" si="4"/>
        <v>19529305.439999998</v>
      </c>
      <c r="H169" s="4">
        <f t="shared" si="4"/>
        <v>20879310</v>
      </c>
      <c r="I169" s="4">
        <f t="shared" si="4"/>
        <v>22321116</v>
      </c>
    </row>
    <row r="170" spans="1:9" ht="27" x14ac:dyDescent="0.2">
      <c r="A170" s="6" t="s">
        <v>119</v>
      </c>
      <c r="B170" s="7" t="s">
        <v>120</v>
      </c>
      <c r="C170" s="6" t="s">
        <v>104</v>
      </c>
      <c r="D170" s="4">
        <v>23982.6</v>
      </c>
      <c r="E170" s="4">
        <v>27333</v>
      </c>
      <c r="F170" s="4">
        <v>29516</v>
      </c>
      <c r="G170" s="4">
        <v>31880</v>
      </c>
      <c r="H170" s="4">
        <v>34150</v>
      </c>
      <c r="I170" s="4">
        <v>36580</v>
      </c>
    </row>
    <row r="171" spans="1:9" ht="22.5" x14ac:dyDescent="0.2">
      <c r="A171" s="6" t="s">
        <v>121</v>
      </c>
      <c r="B171" s="7" t="s">
        <v>13</v>
      </c>
      <c r="C171" s="6" t="s">
        <v>14</v>
      </c>
      <c r="D171" s="4">
        <v>113.89</v>
      </c>
      <c r="E171" s="4">
        <f>E170/D170*100</f>
        <v>113.97012834304871</v>
      </c>
      <c r="F171" s="4">
        <f>F170/E170*100</f>
        <v>107.98668276442396</v>
      </c>
      <c r="G171" s="4">
        <f>G170/F170*100</f>
        <v>108.0092153408321</v>
      </c>
      <c r="H171" s="4">
        <f>H170/G170*100</f>
        <v>107.12045169385193</v>
      </c>
      <c r="I171" s="4">
        <f>I170/H170*100</f>
        <v>107.11566617862371</v>
      </c>
    </row>
    <row r="172" spans="1:9" ht="27" x14ac:dyDescent="0.2">
      <c r="A172" s="6" t="s">
        <v>122</v>
      </c>
      <c r="B172" s="7" t="s">
        <v>123</v>
      </c>
      <c r="C172" s="6" t="s">
        <v>14</v>
      </c>
      <c r="D172" s="11">
        <v>102.75</v>
      </c>
      <c r="E172" s="11">
        <f>E171/E90*100</f>
        <v>107.62051779324713</v>
      </c>
      <c r="F172" s="11">
        <f>F171/F90*100</f>
        <v>101.30082810921573</v>
      </c>
      <c r="G172" s="11">
        <f>G171/G90*100</f>
        <v>103.16066412686924</v>
      </c>
      <c r="H172" s="11">
        <f>H171/H90*100</f>
        <v>103.00043432101147</v>
      </c>
      <c r="I172" s="11">
        <f>I171/I90*100</f>
        <v>102.99583286406127</v>
      </c>
    </row>
    <row r="173" spans="1:9" ht="27" x14ac:dyDescent="0.2">
      <c r="A173" s="6" t="s">
        <v>124</v>
      </c>
      <c r="B173" s="7" t="s">
        <v>125</v>
      </c>
      <c r="C173" s="6" t="s">
        <v>24</v>
      </c>
      <c r="D173" s="4">
        <v>744251.8</v>
      </c>
      <c r="E173" s="4">
        <v>946750.2</v>
      </c>
      <c r="F173" s="4">
        <v>840644.9</v>
      </c>
      <c r="G173" s="4">
        <v>901527.1</v>
      </c>
      <c r="H173" s="4">
        <v>969479.4</v>
      </c>
      <c r="I173" s="4">
        <v>1043160.4</v>
      </c>
    </row>
    <row r="174" spans="1:9" ht="13.5" hidden="1" x14ac:dyDescent="0.2">
      <c r="A174" s="6"/>
      <c r="B174" s="7" t="s">
        <v>106</v>
      </c>
      <c r="C174" s="6"/>
      <c r="D174" s="11"/>
      <c r="E174" s="11"/>
      <c r="F174" s="11"/>
      <c r="G174" s="11"/>
      <c r="H174" s="11"/>
      <c r="I174" s="11"/>
    </row>
    <row r="175" spans="1:9" ht="22.5" x14ac:dyDescent="0.2">
      <c r="A175" s="6" t="s">
        <v>126</v>
      </c>
      <c r="B175" s="7" t="s">
        <v>127</v>
      </c>
      <c r="C175" s="6" t="s">
        <v>24</v>
      </c>
      <c r="D175" s="4">
        <v>245603</v>
      </c>
      <c r="E175" s="4">
        <v>3218958</v>
      </c>
      <c r="F175" s="4">
        <v>294226</v>
      </c>
      <c r="G175" s="4">
        <v>320012</v>
      </c>
      <c r="H175" s="4">
        <v>349012</v>
      </c>
      <c r="I175" s="4">
        <v>375538</v>
      </c>
    </row>
    <row r="176" spans="1:9" ht="13.5" x14ac:dyDescent="0.2">
      <c r="A176" s="6" t="s">
        <v>128</v>
      </c>
      <c r="B176" s="7" t="s">
        <v>129</v>
      </c>
      <c r="C176" s="6" t="s">
        <v>24</v>
      </c>
      <c r="D176" s="4">
        <v>578361.19999999995</v>
      </c>
      <c r="E176" s="4">
        <v>786248.2</v>
      </c>
      <c r="F176" s="4">
        <v>712638.2</v>
      </c>
      <c r="G176" s="4">
        <v>770807.2</v>
      </c>
      <c r="H176" s="4">
        <v>835670.7</v>
      </c>
      <c r="I176" s="4">
        <v>906702.7</v>
      </c>
    </row>
    <row r="177" spans="1:9" ht="22.5" x14ac:dyDescent="0.2">
      <c r="A177" s="6" t="s">
        <v>130</v>
      </c>
      <c r="B177" s="7" t="s">
        <v>13</v>
      </c>
      <c r="C177" s="6" t="s">
        <v>14</v>
      </c>
      <c r="D177" s="4">
        <v>114.2</v>
      </c>
      <c r="E177" s="4">
        <v>135.9</v>
      </c>
      <c r="F177" s="4">
        <v>90.6</v>
      </c>
      <c r="G177" s="4">
        <v>108.2</v>
      </c>
      <c r="H177" s="4">
        <v>108.4</v>
      </c>
      <c r="I177" s="4">
        <v>108.5</v>
      </c>
    </row>
    <row r="178" spans="1:9" ht="27" x14ac:dyDescent="0.2">
      <c r="A178" s="6" t="s">
        <v>131</v>
      </c>
      <c r="B178" s="7" t="s">
        <v>132</v>
      </c>
      <c r="C178" s="6" t="s">
        <v>87</v>
      </c>
      <c r="D178" s="4">
        <v>79</v>
      </c>
      <c r="E178" s="4">
        <v>53</v>
      </c>
      <c r="F178" s="4">
        <v>55</v>
      </c>
      <c r="G178" s="4">
        <v>50</v>
      </c>
      <c r="H178" s="4">
        <v>45</v>
      </c>
      <c r="I178" s="4">
        <v>40</v>
      </c>
    </row>
    <row r="179" spans="1:9" ht="27" x14ac:dyDescent="0.2">
      <c r="A179" s="6" t="s">
        <v>133</v>
      </c>
      <c r="B179" s="7" t="s">
        <v>134</v>
      </c>
      <c r="C179" s="6" t="s">
        <v>14</v>
      </c>
      <c r="D179" s="4">
        <v>0.31</v>
      </c>
      <c r="E179" s="4">
        <v>0.2</v>
      </c>
      <c r="F179" s="4">
        <v>0.22</v>
      </c>
      <c r="G179" s="4">
        <v>0.2</v>
      </c>
      <c r="H179" s="4">
        <v>0.18</v>
      </c>
      <c r="I179" s="4">
        <v>0.16</v>
      </c>
    </row>
  </sheetData>
  <mergeCells count="7">
    <mergeCell ref="B57:I57"/>
    <mergeCell ref="A1:E1"/>
    <mergeCell ref="A5:A6"/>
    <mergeCell ref="C5:C6"/>
    <mergeCell ref="A2:F2"/>
    <mergeCell ref="A3:F3"/>
    <mergeCell ref="B5:B6"/>
  </mergeCells>
  <pageMargins left="0" right="0" top="0.39370078740157483" bottom="0.39370078740157483" header="0.39370078740157483" footer="0.39370078740157483"/>
  <pageSetup paperSize="9" scale="89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Показатели</vt:lpstr>
      <vt:lpstr>Показатели!Заголовки_для_печати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user2305</dc:creator>
  <cp:lastModifiedBy>Алсу Аглямзянова</cp:lastModifiedBy>
  <cp:lastPrinted>2024-10-24T11:56:22Z</cp:lastPrinted>
  <dcterms:created xsi:type="dcterms:W3CDTF">2023-06-22T07:19:27Z</dcterms:created>
  <dcterms:modified xsi:type="dcterms:W3CDTF">2025-02-20T12:21:27Z</dcterms:modified>
</cp:coreProperties>
</file>